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<sst xmlns="http://schemas.openxmlformats.org/spreadsheetml/2006/main" count="51" uniqueCount="22">
  <si>
    <t xml:space="preserve">2. kolo KPD přípravek skupina A, Jaroměř, 24.05.2018</t>
  </si>
  <si>
    <t xml:space="preserve">Pořadí družstev ve 2. kole</t>
  </si>
  <si>
    <t xml:space="preserve">Pořadí po 2. kole</t>
  </si>
  <si>
    <t xml:space="preserve">Přípravka HOŠI</t>
  </si>
  <si>
    <t xml:space="preserve">Pom. Body</t>
  </si>
  <si>
    <t xml:space="preserve">Hlavní body</t>
  </si>
  <si>
    <t xml:space="preserve">Hoši</t>
  </si>
  <si>
    <t xml:space="preserve">JAROM A</t>
  </si>
  <si>
    <t xml:space="preserve">DCOST A</t>
  </si>
  <si>
    <t xml:space="preserve">HKRAL</t>
  </si>
  <si>
    <t xml:space="preserve">TYNOR A</t>
  </si>
  <si>
    <t xml:space="preserve">DCOST B</t>
  </si>
  <si>
    <t xml:space="preserve">HKRAL B</t>
  </si>
  <si>
    <t xml:space="preserve">JAROM B</t>
  </si>
  <si>
    <t xml:space="preserve">TYNOR B</t>
  </si>
  <si>
    <t xml:space="preserve">JAROM C</t>
  </si>
  <si>
    <t xml:space="preserve">DÍVKY</t>
  </si>
  <si>
    <t xml:space="preserve">HKRAL A</t>
  </si>
  <si>
    <t xml:space="preserve">HKRAL C</t>
  </si>
  <si>
    <t xml:space="preserve">DCOST</t>
  </si>
  <si>
    <t xml:space="preserve">HKRAL D</t>
  </si>
  <si>
    <t xml:space="preserve">TYNOR 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</si>
</sst>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rgb="FFCCCCCC"/>
        <bgColor rgb="FFDDDDDD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6" activeCellId="0" sqref="A26"/>
    </sheetView>
  </sheetViews>
  <sheetFormatPr defaultRowHeight="13.2" zeroHeight="false" outlineLevelRow="0" outlineLevelCol="0"/>
  <cols>
    <col collapsed="false" customWidth="true" hidden="false" outlineLevel="0" max="1" min="1" style="0" width="14.3"/>
    <col collapsed="false" customWidth="false" hidden="false" outlineLevel="0" max="4" min="2" style="0" width="11.53"/>
    <col collapsed="false" customWidth="true" hidden="false" outlineLevel="0" max="5" min="5" style="0" width="16.41"/>
    <col collapsed="false" customWidth="false" hidden="false" outlineLevel="0" max="1025" min="6" style="0" width="11.53"/>
  </cols>
  <sheetData>
    <row r="1" customFormat="false" ht="25.35" hidden="false" customHeight="true" outlineLevel="0" collapsed="false">
      <c r="A1" s="1" t="s">
        <v>0</v>
      </c>
    </row>
    <row r="2" customFormat="false" ht="25.35" hidden="false" customHeight="true" outlineLevel="0" collapsed="false">
      <c r="A2" s="1" t="s">
        <v>1</v>
      </c>
      <c r="D2" s="2"/>
      <c r="E2" s="3" t="s">
        <v>2</v>
      </c>
    </row>
    <row r="3" customFormat="false" ht="23.1" hidden="false" customHeight="true" outlineLevel="0" collapsed="false">
      <c r="A3" s="4" t="s">
        <v>3</v>
      </c>
      <c r="B3" s="5" t="s">
        <v>4</v>
      </c>
      <c r="C3" s="5" t="s">
        <v>5</v>
      </c>
      <c r="D3" s="5"/>
      <c r="E3" s="5" t="s">
        <v>6</v>
      </c>
      <c r="F3" s="5" t="s">
        <v>4</v>
      </c>
      <c r="G3" s="5" t="s">
        <v>5</v>
      </c>
    </row>
    <row r="4" customFormat="false" ht="13.2" hidden="false" customHeight="false" outlineLevel="0" collapsed="false">
      <c r="A4" s="6" t="s">
        <v>7</v>
      </c>
      <c r="B4" s="6" t="n">
        <f aca="false">1016+874+711+534</f>
        <v>3135</v>
      </c>
      <c r="C4" s="6" t="n">
        <v>9</v>
      </c>
      <c r="D4" s="6"/>
      <c r="E4" s="6" t="s">
        <v>8</v>
      </c>
      <c r="F4" s="6" t="n">
        <f aca="false">3617+3072</f>
        <v>6689</v>
      </c>
      <c r="G4" s="6" t="n">
        <f aca="false">9+8</f>
        <v>17</v>
      </c>
    </row>
    <row r="5" customFormat="false" ht="13.2" hidden="false" customHeight="false" outlineLevel="0" collapsed="false">
      <c r="A5" s="6" t="s">
        <v>8</v>
      </c>
      <c r="B5" s="6" t="n">
        <f aca="false">941+913+644+574</f>
        <v>3072</v>
      </c>
      <c r="C5" s="6" t="n">
        <v>8</v>
      </c>
      <c r="D5" s="6"/>
      <c r="E5" s="6" t="s">
        <v>7</v>
      </c>
      <c r="F5" s="6" t="n">
        <f aca="false">3010+3135</f>
        <v>6145</v>
      </c>
      <c r="G5" s="6" t="n">
        <f aca="false">8+9</f>
        <v>17</v>
      </c>
    </row>
    <row r="6" customFormat="false" ht="13.2" hidden="false" customHeight="false" outlineLevel="0" collapsed="false">
      <c r="A6" s="6" t="s">
        <v>9</v>
      </c>
      <c r="B6" s="6" t="n">
        <f aca="false">917+813+684+481</f>
        <v>2895</v>
      </c>
      <c r="C6" s="6" t="n">
        <v>7</v>
      </c>
      <c r="D6" s="6"/>
      <c r="E6" s="6" t="s">
        <v>9</v>
      </c>
      <c r="F6" s="6" t="n">
        <f aca="false">2959+2895</f>
        <v>5854</v>
      </c>
      <c r="G6" s="6" t="n">
        <f aca="false">7+7</f>
        <v>14</v>
      </c>
    </row>
    <row r="7" customFormat="false" ht="13.2" hidden="false" customHeight="false" outlineLevel="0" collapsed="false">
      <c r="A7" s="6" t="s">
        <v>10</v>
      </c>
      <c r="B7" s="6" t="n">
        <f aca="false">691+597+585+554</f>
        <v>2427</v>
      </c>
      <c r="C7" s="6" t="n">
        <v>6</v>
      </c>
      <c r="D7" s="6"/>
      <c r="E7" s="6" t="s">
        <v>10</v>
      </c>
      <c r="F7" s="6" t="n">
        <f aca="false">1776+2427</f>
        <v>4203</v>
      </c>
      <c r="G7" s="6" t="n">
        <f aca="false">5+6</f>
        <v>11</v>
      </c>
    </row>
    <row r="8" customFormat="false" ht="13.2" hidden="false" customHeight="false" outlineLevel="0" collapsed="false">
      <c r="A8" s="6" t="s">
        <v>11</v>
      </c>
      <c r="B8" s="6" t="n">
        <f aca="false">690+454+415+364</f>
        <v>1923</v>
      </c>
      <c r="C8" s="6" t="n">
        <v>5</v>
      </c>
      <c r="D8" s="6"/>
      <c r="E8" s="6" t="s">
        <v>11</v>
      </c>
      <c r="F8" s="6" t="n">
        <f aca="false">1900+1923</f>
        <v>3823</v>
      </c>
      <c r="G8" s="6" t="n">
        <f aca="false">6+5</f>
        <v>11</v>
      </c>
    </row>
    <row r="9" customFormat="false" ht="13.2" hidden="false" customHeight="false" outlineLevel="0" collapsed="false">
      <c r="A9" s="6" t="s">
        <v>12</v>
      </c>
      <c r="B9" s="6" t="n">
        <f aca="false">528+497+434+305</f>
        <v>1764</v>
      </c>
      <c r="C9" s="6" t="n">
        <v>4</v>
      </c>
      <c r="D9" s="6"/>
      <c r="E9" s="6" t="s">
        <v>13</v>
      </c>
      <c r="F9" s="6" t="n">
        <f aca="false">1608+1264</f>
        <v>2872</v>
      </c>
      <c r="G9" s="6" t="n">
        <f aca="false">4+3</f>
        <v>7</v>
      </c>
    </row>
    <row r="10" customFormat="false" ht="13.2" hidden="false" customHeight="false" outlineLevel="0" collapsed="false">
      <c r="A10" s="6" t="s">
        <v>13</v>
      </c>
      <c r="B10" s="6" t="n">
        <f aca="false">468+423+201+172</f>
        <v>1264</v>
      </c>
      <c r="C10" s="6" t="n">
        <v>3</v>
      </c>
      <c r="D10" s="6"/>
      <c r="E10" s="6" t="s">
        <v>12</v>
      </c>
      <c r="F10" s="6" t="n">
        <f aca="false">1003+1764</f>
        <v>2767</v>
      </c>
      <c r="G10" s="6" t="n">
        <f aca="false">3+4</f>
        <v>7</v>
      </c>
    </row>
    <row r="11" customFormat="false" ht="13.2" hidden="false" customHeight="false" outlineLevel="0" collapsed="false">
      <c r="A11" s="6" t="s">
        <v>14</v>
      </c>
      <c r="B11" s="6" t="n">
        <f aca="false">311+288+98+5</f>
        <v>702</v>
      </c>
      <c r="C11" s="6" t="n">
        <v>2</v>
      </c>
      <c r="D11" s="6"/>
      <c r="E11" s="6" t="s">
        <v>14</v>
      </c>
      <c r="F11" s="6" t="n">
        <f aca="false">621+702</f>
        <v>1323</v>
      </c>
      <c r="G11" s="6" t="n">
        <f aca="false">2+2</f>
        <v>4</v>
      </c>
    </row>
    <row r="12" customFormat="false" ht="13.2" hidden="false" customHeight="false" outlineLevel="0" collapsed="false">
      <c r="A12" s="6" t="s">
        <v>15</v>
      </c>
      <c r="B12" s="6" t="n">
        <f aca="false">214+146+47+22</f>
        <v>429</v>
      </c>
      <c r="C12" s="6" t="n">
        <v>1</v>
      </c>
      <c r="D12" s="6"/>
      <c r="E12" s="6" t="s">
        <v>15</v>
      </c>
      <c r="F12" s="6" t="n">
        <f aca="false">488+429</f>
        <v>917</v>
      </c>
      <c r="G12" s="6" t="n">
        <f aca="false">1+1</f>
        <v>2</v>
      </c>
    </row>
    <row r="13" customFormat="false" ht="13.2" hidden="false" customHeight="false" outlineLevel="0" collapsed="false">
      <c r="E13" s="6"/>
      <c r="F13" s="6"/>
      <c r="G13" s="6"/>
    </row>
    <row r="15" customFormat="false" ht="13.2" hidden="true" customHeight="false" outlineLevel="0" collapsed="false"/>
    <row r="16" customFormat="false" ht="16.35" hidden="false" customHeight="true" outlineLevel="0" collapsed="false">
      <c r="A16" s="5" t="s">
        <v>16</v>
      </c>
      <c r="B16" s="5" t="s">
        <v>4</v>
      </c>
      <c r="C16" s="5" t="s">
        <v>5</v>
      </c>
      <c r="D16" s="5"/>
      <c r="E16" s="5" t="s">
        <v>16</v>
      </c>
      <c r="F16" s="5" t="s">
        <v>4</v>
      </c>
      <c r="G16" s="5" t="s">
        <v>5</v>
      </c>
    </row>
    <row r="17" customFormat="false" ht="13.2" hidden="false" customHeight="false" outlineLevel="0" collapsed="false">
      <c r="A17" s="6" t="s">
        <v>17</v>
      </c>
      <c r="B17" s="6" t="n">
        <f aca="false">1508+1298+1286+1005</f>
        <v>5097</v>
      </c>
      <c r="C17" s="6" t="n">
        <v>9</v>
      </c>
      <c r="D17" s="6"/>
      <c r="E17" s="6" t="s">
        <v>17</v>
      </c>
      <c r="F17" s="6" t="n">
        <f aca="false">4900+5097</f>
        <v>9997</v>
      </c>
      <c r="G17" s="6" t="n">
        <f aca="false">8+9</f>
        <v>17</v>
      </c>
    </row>
    <row r="18" customFormat="false" ht="13.2" hidden="false" customHeight="false" outlineLevel="0" collapsed="false">
      <c r="A18" s="6" t="s">
        <v>7</v>
      </c>
      <c r="B18" s="6" t="n">
        <f aca="false">1148+1148+1124+1025</f>
        <v>4445</v>
      </c>
      <c r="C18" s="6" t="n">
        <v>8</v>
      </c>
      <c r="D18" s="6"/>
      <c r="E18" s="6" t="s">
        <v>7</v>
      </c>
      <c r="F18" s="6" t="n">
        <f aca="false">4090+4445</f>
        <v>8535</v>
      </c>
      <c r="G18" s="6" t="n">
        <f aca="false">7+8</f>
        <v>15</v>
      </c>
    </row>
    <row r="19" customFormat="false" ht="13.2" hidden="false" customHeight="false" outlineLevel="0" collapsed="false">
      <c r="A19" s="6" t="s">
        <v>12</v>
      </c>
      <c r="B19" s="6" t="n">
        <f aca="false">970+912+841+828</f>
        <v>3551</v>
      </c>
      <c r="C19" s="6" t="n">
        <v>7</v>
      </c>
      <c r="D19" s="6"/>
      <c r="E19" s="6" t="s">
        <v>12</v>
      </c>
      <c r="F19" s="6" t="n">
        <f aca="false">4035+3551</f>
        <v>7586</v>
      </c>
      <c r="G19" s="6" t="n">
        <f aca="false">6+7</f>
        <v>13</v>
      </c>
    </row>
    <row r="20" customFormat="false" ht="13.2" hidden="false" customHeight="false" outlineLevel="0" collapsed="false">
      <c r="A20" s="6" t="s">
        <v>18</v>
      </c>
      <c r="B20" s="6" t="n">
        <f aca="false">1012+933+691+686</f>
        <v>3322</v>
      </c>
      <c r="C20" s="6" t="n">
        <v>6</v>
      </c>
      <c r="D20" s="6"/>
      <c r="E20" s="6" t="s">
        <v>13</v>
      </c>
      <c r="F20" s="6" t="n">
        <f aca="false">3003+3234</f>
        <v>6237</v>
      </c>
      <c r="G20" s="6" t="n">
        <f aca="false">5+5</f>
        <v>10</v>
      </c>
    </row>
    <row r="21" customFormat="false" ht="13.2" hidden="false" customHeight="false" outlineLevel="0" collapsed="false">
      <c r="A21" s="6" t="s">
        <v>13</v>
      </c>
      <c r="B21" s="6" t="n">
        <f aca="false">1032+964+679+559</f>
        <v>3234</v>
      </c>
      <c r="C21" s="6" t="n">
        <v>5</v>
      </c>
      <c r="D21" s="6"/>
      <c r="E21" s="6" t="s">
        <v>19</v>
      </c>
      <c r="F21" s="6" t="n">
        <f aca="false">2977+3120</f>
        <v>6097</v>
      </c>
      <c r="G21" s="6" t="n">
        <f aca="false">4+4</f>
        <v>8</v>
      </c>
    </row>
    <row r="22" customFormat="false" ht="13.2" hidden="false" customHeight="false" outlineLevel="0" collapsed="false">
      <c r="A22" s="6" t="s">
        <v>19</v>
      </c>
      <c r="B22" s="6" t="n">
        <f aca="false">1126+877+588+529</f>
        <v>3120</v>
      </c>
      <c r="C22" s="6" t="n">
        <v>4</v>
      </c>
      <c r="D22" s="6"/>
      <c r="E22" s="6" t="s">
        <v>18</v>
      </c>
      <c r="F22" s="6" t="n">
        <f aca="false">2678+3322</f>
        <v>6000</v>
      </c>
      <c r="G22" s="6" t="n">
        <f aca="false">2+6</f>
        <v>8</v>
      </c>
    </row>
    <row r="23" customFormat="false" ht="13.2" hidden="false" customHeight="false" outlineLevel="0" collapsed="false">
      <c r="A23" s="6" t="s">
        <v>20</v>
      </c>
      <c r="B23" s="6" t="n">
        <f aca="false">814+795+326+299</f>
        <v>2234</v>
      </c>
      <c r="C23" s="6" t="n">
        <v>3</v>
      </c>
      <c r="D23" s="6"/>
      <c r="E23" s="6" t="s">
        <v>20</v>
      </c>
      <c r="F23" s="6" t="n">
        <f aca="false">2826+2234</f>
        <v>5060</v>
      </c>
      <c r="G23" s="6" t="n">
        <f aca="false">3+3</f>
        <v>6</v>
      </c>
    </row>
    <row r="24" customFormat="false" ht="13.2" hidden="false" customHeight="false" outlineLevel="0" collapsed="false">
      <c r="A24" s="6" t="s">
        <v>15</v>
      </c>
      <c r="B24" s="6" t="n">
        <f aca="false">580+561+191</f>
        <v>1332</v>
      </c>
      <c r="C24" s="6" t="n">
        <v>2</v>
      </c>
      <c r="D24" s="6"/>
      <c r="E24" s="6" t="s">
        <v>21</v>
      </c>
      <c r="F24" s="6" t="n">
        <f aca="false">1483+905</f>
        <v>2388</v>
      </c>
      <c r="G24" s="6" t="n">
        <f aca="false">1+1</f>
        <v>2</v>
      </c>
    </row>
    <row r="25" customFormat="false" ht="13.2" hidden="false" customHeight="false" outlineLevel="0" collapsed="false">
      <c r="A25" s="6" t="s">
        <v>21</v>
      </c>
      <c r="B25" s="6" t="n">
        <f aca="false">475+430</f>
        <v>905</v>
      </c>
      <c r="C25" s="6" t="n">
        <v>1</v>
      </c>
      <c r="D25" s="6"/>
      <c r="E25" s="6" t="s">
        <v>15</v>
      </c>
      <c r="F25" s="6" t="n">
        <f aca="false">0+1332</f>
        <v>1332</v>
      </c>
      <c r="G25" s="6" t="n">
        <f aca="false">0+2</f>
        <v>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false" hidden="false" outlineLevel="0" max="1025" min="1" style="0" width="11.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false" hidden="false" outlineLevel="0" max="1025" min="1" style="0" width="11.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cs-CZ</dc:language>
  <cp:lastModifiedBy/>
  <dcterms:modified xsi:type="dcterms:W3CDTF">2018-05-27T10:22:38Z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QPDocumentId">
    <vt:lpwstr>8f07e375-de1d-4bfd-9804-ab8900969bc0</vt:lpwstr>
  </property>
</Properties>
</file>