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65526" windowWidth="9680" windowHeight="7560" tabRatio="986" activeTab="1"/>
  </bookViews>
  <sheets>
    <sheet name="výsledky" sheetId="1" r:id="rId1"/>
    <sheet name="pořadí" sheetId="2" r:id="rId2"/>
  </sheets>
  <definedNames/>
  <calcPr fullCalcOnLoad="1"/>
</workbook>
</file>

<file path=xl/sharedStrings.xml><?xml version="1.0" encoding="utf-8"?>
<sst xmlns="http://schemas.openxmlformats.org/spreadsheetml/2006/main" count="61" uniqueCount="61">
  <si>
    <t>60m</t>
  </si>
  <si>
    <t>600m</t>
  </si>
  <si>
    <t>míček</t>
  </si>
  <si>
    <t>dálka</t>
  </si>
  <si>
    <t xml:space="preserve">KRAJSKÁ SOUTĚŽ DRUŽSTEV PŘÍPRAVKY ŽÁKŮ A ŽÁKYŇ    </t>
  </si>
  <si>
    <t>3.kolo</t>
  </si>
  <si>
    <t>Jaroměř</t>
  </si>
  <si>
    <t xml:space="preserve">                    Závod se uskuteční s finanční podporou Královéhradeckého kraje</t>
  </si>
  <si>
    <t>PŘÍPRAVKA ŽÁCI</t>
  </si>
  <si>
    <t>DRUŽSTVA "A"</t>
  </si>
  <si>
    <t>Hradec Králové "A"</t>
  </si>
  <si>
    <t>(vzor: 8,7)</t>
  </si>
  <si>
    <t>(vzor: 357)</t>
  </si>
  <si>
    <t>(vzor: 32,23)</t>
  </si>
  <si>
    <t>(vzor: 2,1360)</t>
  </si>
  <si>
    <t>Ostroměř</t>
  </si>
  <si>
    <t>Týniště nad Orlicí "A"</t>
  </si>
  <si>
    <t>Jaroměř "A"</t>
  </si>
  <si>
    <t>Hradec Králové "B"</t>
  </si>
  <si>
    <t>Týniště nad Orlicí "B"</t>
  </si>
  <si>
    <t>Jaroměř"B"</t>
  </si>
  <si>
    <t>Hradec Králové "C"</t>
  </si>
  <si>
    <t>družstvo 9</t>
  </si>
  <si>
    <t>družstvo10</t>
  </si>
  <si>
    <t>Pořadí ve 3.kole</t>
  </si>
  <si>
    <t>Hlávko Matěj</t>
  </si>
  <si>
    <t>Kubias Josef</t>
  </si>
  <si>
    <t>Šrytr Dominik</t>
  </si>
  <si>
    <t>Šůstek Štěpán</t>
  </si>
  <si>
    <t>Bláha Daniel</t>
  </si>
  <si>
    <t>Javůrek Filip</t>
  </si>
  <si>
    <t>Polách Ondřej</t>
  </si>
  <si>
    <t>Rothanzl Jan</t>
  </si>
  <si>
    <t>Gloser Tomáš</t>
  </si>
  <si>
    <t>Moravec Jakub</t>
  </si>
  <si>
    <t>Špicar David</t>
  </si>
  <si>
    <t>Šulc Adam</t>
  </si>
  <si>
    <t>Tomeš Jakub</t>
  </si>
  <si>
    <t>Elicer Matyáš</t>
  </si>
  <si>
    <t>Karásek Vojtěch</t>
  </si>
  <si>
    <t>Klimeš Vojtěch</t>
  </si>
  <si>
    <t>Krejčí Jakub</t>
  </si>
  <si>
    <t>Touc Jiří</t>
  </si>
  <si>
    <t>Karásek Erik</t>
  </si>
  <si>
    <t>Resl Matěj</t>
  </si>
  <si>
    <t>Černý Ondřej</t>
  </si>
  <si>
    <t>Prokeš Radovan</t>
  </si>
  <si>
    <t>Matička Tomáš</t>
  </si>
  <si>
    <t>Kopecký Vojtěch</t>
  </si>
  <si>
    <t>Kutík Richard</t>
  </si>
  <si>
    <t>Nagy Adam</t>
  </si>
  <si>
    <t>Slavíček Jiří</t>
  </si>
  <si>
    <t>Marek Ondřej</t>
  </si>
  <si>
    <t>Bělík David</t>
  </si>
  <si>
    <t>Meloun Miroslav</t>
  </si>
  <si>
    <t>Hůlka Tomáš</t>
  </si>
  <si>
    <t>Dvořák Daniel</t>
  </si>
  <si>
    <t>Hájek Michal</t>
  </si>
  <si>
    <t>Vavřín Jaromír</t>
  </si>
  <si>
    <t>Jánský Josef</t>
  </si>
  <si>
    <t>Štefko Viktor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</si>
</sst>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0.000"/>
    <numFmt numFmtId="167" formatCode="0.0000"/>
    <numFmt numFmtId="168" formatCode="d/m/yy"/>
    <numFmt numFmtId="169" formatCode="dd/mm/yyyy"/>
  </numFmts>
  <fonts count="43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b/>
      <sz val="9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169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2" fillId="0" borderId="0" xfId="0" applyNumberFormat="1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left"/>
      <protection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6" fillId="0" borderId="0" xfId="0" applyNumberFormat="1" applyFont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3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16.50390625" style="39" customWidth="1"/>
    <col min="2" max="2" width="5.125" style="39" customWidth="1"/>
    <col min="3" max="3" width="7.625" style="55" customWidth="1"/>
    <col min="4" max="4" width="6.375" style="39" customWidth="1"/>
    <col min="5" max="5" width="7.00390625" style="39" customWidth="1"/>
    <col min="6" max="6" width="6.50390625" style="39" customWidth="1"/>
    <col min="7" max="7" width="7.625" style="39" customWidth="1"/>
    <col min="8" max="8" width="7.00390625" style="39" customWidth="1"/>
    <col min="9" max="9" width="7.625" style="60" customWidth="1"/>
    <col min="10" max="10" width="6.50390625" style="39" customWidth="1"/>
    <col min="11" max="11" width="7.125" style="39" customWidth="1"/>
    <col min="12" max="12" width="6.125" style="39" customWidth="1"/>
    <col min="13" max="13" width="2.00390625" style="39" customWidth="1"/>
    <col min="14" max="16384" width="8.75390625" style="39" customWidth="1"/>
  </cols>
  <sheetData>
    <row r="1" spans="1:16" ht="19.5" customHeight="1">
      <c r="A1" s="52" t="s">
        <v>4</v>
      </c>
      <c r="B1" s="52"/>
      <c r="C1" s="52"/>
      <c r="D1" s="52"/>
      <c r="E1" s="52"/>
      <c r="F1" s="52"/>
      <c r="G1" s="52"/>
      <c r="H1" s="29" t="s">
        <v>5</v>
      </c>
      <c r="I1" s="59"/>
      <c r="J1" s="38"/>
      <c r="K1" s="38"/>
      <c r="L1" s="38"/>
      <c r="M1" s="38"/>
      <c r="N1" s="38"/>
      <c r="O1" s="38"/>
      <c r="P1" s="38"/>
    </row>
    <row r="2" spans="1:8" ht="12">
      <c r="A2" s="38"/>
      <c r="B2" s="53" t="s">
        <v>6</v>
      </c>
      <c r="C2" s="53"/>
      <c r="D2" s="53"/>
      <c r="E2" s="40">
        <v>42544</v>
      </c>
      <c r="F2" s="40"/>
      <c r="G2" s="38"/>
      <c r="H2" s="38"/>
    </row>
    <row r="3" spans="1:16" s="3" customFormat="1" ht="15" customHeight="1">
      <c r="A3" s="8" t="s">
        <v>7</v>
      </c>
      <c r="B3" s="9"/>
      <c r="C3" s="54"/>
      <c r="D3" s="5"/>
      <c r="E3" s="9"/>
      <c r="F3" s="9"/>
      <c r="G3" s="5"/>
      <c r="H3" s="10"/>
      <c r="I3" s="61"/>
      <c r="J3" s="5"/>
      <c r="K3" s="5"/>
      <c r="L3" s="5"/>
      <c r="M3" s="11"/>
      <c r="N3" s="5"/>
      <c r="O3" s="5"/>
      <c r="P3" s="10"/>
    </row>
    <row r="4" spans="1:14" ht="19.5" customHeight="1">
      <c r="A4" s="41"/>
      <c r="B4" s="12" t="s">
        <v>8</v>
      </c>
      <c r="D4" s="13"/>
      <c r="E4" s="14" t="s">
        <v>9</v>
      </c>
      <c r="G4" s="38"/>
      <c r="H4" s="38"/>
      <c r="I4" s="59"/>
      <c r="J4" s="38"/>
      <c r="K4" s="38"/>
      <c r="L4" s="38"/>
      <c r="M4" s="38"/>
      <c r="N4" s="38"/>
    </row>
    <row r="5" spans="1:14" ht="19.5" customHeight="1">
      <c r="A5" s="41"/>
      <c r="C5" s="56"/>
      <c r="D5" s="13"/>
      <c r="G5" s="38"/>
      <c r="H5" s="38"/>
      <c r="I5" s="59"/>
      <c r="J5" s="38"/>
      <c r="K5" s="38"/>
      <c r="L5" s="38"/>
      <c r="M5" s="38"/>
      <c r="N5" s="38"/>
    </row>
    <row r="6" spans="1:14" s="16" customFormat="1" ht="12" customHeight="1">
      <c r="A6" s="15"/>
      <c r="C6" s="57" t="s">
        <v>0</v>
      </c>
      <c r="D6" s="17"/>
      <c r="E6" s="16" t="s">
        <v>3</v>
      </c>
      <c r="G6" s="18" t="s">
        <v>2</v>
      </c>
      <c r="H6" s="18"/>
      <c r="I6" s="62" t="s">
        <v>1</v>
      </c>
      <c r="J6" s="18"/>
      <c r="K6" s="18"/>
      <c r="L6" s="18"/>
      <c r="M6" s="18"/>
      <c r="N6" s="18"/>
    </row>
    <row r="7" spans="1:14" s="3" customFormat="1" ht="12" customHeight="1">
      <c r="A7" s="42" t="s">
        <v>10</v>
      </c>
      <c r="C7" s="58" t="s">
        <v>11</v>
      </c>
      <c r="D7" s="6"/>
      <c r="E7" s="3" t="s">
        <v>12</v>
      </c>
      <c r="G7" s="5" t="s">
        <v>13</v>
      </c>
      <c r="H7" s="5"/>
      <c r="I7" s="61" t="s">
        <v>14</v>
      </c>
      <c r="J7" s="5"/>
      <c r="K7" s="5"/>
      <c r="L7" s="19">
        <f>SUM(K8:K11)</f>
        <v>3258</v>
      </c>
      <c r="M7" s="5"/>
      <c r="N7" s="5"/>
    </row>
    <row r="8" spans="1:14" s="3" customFormat="1" ht="12" customHeight="1">
      <c r="A8" s="2" t="s">
        <v>28</v>
      </c>
      <c r="B8" s="3">
        <v>2005</v>
      </c>
      <c r="C8" s="51">
        <v>9.6</v>
      </c>
      <c r="D8" s="6">
        <f aca="true" t="shared" si="0" ref="D8:D13">IF(AND(C8&gt;0,C8&lt;11.26),ROUNDDOWN(58.015*(11.26-C8)^1.81,0),0)</f>
        <v>145</v>
      </c>
      <c r="E8" s="43">
        <v>390</v>
      </c>
      <c r="F8" s="20">
        <f aca="true" t="shared" si="1" ref="F8:F13">IF(AND(E8&gt;220),ROUNDDOWN(0.14354*(E8-220)^1.4,0),0)</f>
        <v>190</v>
      </c>
      <c r="G8" s="23">
        <v>34.82</v>
      </c>
      <c r="H8" s="20">
        <f aca="true" t="shared" si="2" ref="H8:H13">IF(AND(G8&gt;10),ROUNDDOWN(5.33*(G8-10)^1.1,0),0)</f>
        <v>182</v>
      </c>
      <c r="I8" s="63">
        <v>2.08</v>
      </c>
      <c r="J8" s="4">
        <f aca="true" t="shared" si="3" ref="J8:J13">IF(AND(I8&gt;1,I8&lt;3.05),ROUNDDOWN(0.19889*(185-(TRUNC(I8)*60+((I8-TRUNC(I8))*100)))^1.88,0),"0")</f>
        <v>397</v>
      </c>
      <c r="K8" s="21">
        <f aca="true" t="shared" si="4" ref="K8:K13">SUM(D8,F8,H8,J8)</f>
        <v>914</v>
      </c>
      <c r="L8" s="5"/>
      <c r="M8" s="5"/>
      <c r="N8" s="5"/>
    </row>
    <row r="9" spans="1:14" s="3" customFormat="1" ht="12" customHeight="1">
      <c r="A9" s="2" t="s">
        <v>26</v>
      </c>
      <c r="B9" s="3">
        <v>2005</v>
      </c>
      <c r="C9" s="51">
        <v>9.7</v>
      </c>
      <c r="D9" s="6">
        <f t="shared" si="0"/>
        <v>129</v>
      </c>
      <c r="E9" s="43">
        <v>374</v>
      </c>
      <c r="F9" s="20">
        <f t="shared" si="1"/>
        <v>165</v>
      </c>
      <c r="G9" s="23">
        <v>25.29</v>
      </c>
      <c r="H9" s="20">
        <f t="shared" si="2"/>
        <v>107</v>
      </c>
      <c r="I9" s="63">
        <v>1.591</v>
      </c>
      <c r="J9" s="4">
        <f t="shared" si="3"/>
        <v>522</v>
      </c>
      <c r="K9" s="21">
        <f t="shared" si="4"/>
        <v>923</v>
      </c>
      <c r="L9" s="5"/>
      <c r="M9" s="5"/>
      <c r="N9" s="5"/>
    </row>
    <row r="10" spans="1:14" s="3" customFormat="1" ht="12" customHeight="1">
      <c r="A10" s="2" t="s">
        <v>27</v>
      </c>
      <c r="B10" s="3">
        <v>2005</v>
      </c>
      <c r="C10" s="51">
        <v>9.6</v>
      </c>
      <c r="D10" s="6">
        <f t="shared" si="0"/>
        <v>145</v>
      </c>
      <c r="E10" s="43">
        <v>329</v>
      </c>
      <c r="F10" s="20">
        <f t="shared" si="1"/>
        <v>102</v>
      </c>
      <c r="G10" s="23">
        <v>28.46</v>
      </c>
      <c r="H10" s="20">
        <f t="shared" si="2"/>
        <v>131</v>
      </c>
      <c r="I10" s="63">
        <v>2.114</v>
      </c>
      <c r="J10" s="4">
        <f t="shared" si="3"/>
        <v>354</v>
      </c>
      <c r="K10" s="21">
        <f t="shared" si="4"/>
        <v>732</v>
      </c>
      <c r="L10" s="5"/>
      <c r="M10" s="5"/>
      <c r="N10" s="5"/>
    </row>
    <row r="11" spans="1:14" s="3" customFormat="1" ht="12" customHeight="1">
      <c r="A11" s="6" t="s">
        <v>25</v>
      </c>
      <c r="B11" s="9">
        <v>2005</v>
      </c>
      <c r="C11" s="51">
        <v>9.9</v>
      </c>
      <c r="D11" s="6">
        <f t="shared" si="0"/>
        <v>101</v>
      </c>
      <c r="E11" s="43">
        <v>358</v>
      </c>
      <c r="F11" s="20">
        <f t="shared" si="1"/>
        <v>142</v>
      </c>
      <c r="G11" s="23">
        <v>27.83</v>
      </c>
      <c r="H11" s="20">
        <f t="shared" si="2"/>
        <v>126</v>
      </c>
      <c r="I11" s="63">
        <v>2.142</v>
      </c>
      <c r="J11" s="4">
        <f t="shared" si="3"/>
        <v>320</v>
      </c>
      <c r="K11" s="21">
        <f t="shared" si="4"/>
        <v>689</v>
      </c>
      <c r="L11" s="5"/>
      <c r="M11" s="5"/>
      <c r="N11" s="5"/>
    </row>
    <row r="12" spans="1:14" s="3" customFormat="1" ht="12" customHeight="1">
      <c r="A12" s="2" t="s">
        <v>60</v>
      </c>
      <c r="B12" s="3">
        <v>2006</v>
      </c>
      <c r="C12" s="51">
        <v>10.3</v>
      </c>
      <c r="D12" s="6">
        <f t="shared" si="0"/>
        <v>53</v>
      </c>
      <c r="E12" s="43">
        <v>317</v>
      </c>
      <c r="F12" s="20">
        <f t="shared" si="1"/>
        <v>86</v>
      </c>
      <c r="G12" s="23">
        <v>33.86</v>
      </c>
      <c r="H12" s="20">
        <f t="shared" si="2"/>
        <v>174</v>
      </c>
      <c r="I12" s="63">
        <v>2.296</v>
      </c>
      <c r="J12" s="4">
        <f t="shared" si="3"/>
        <v>162</v>
      </c>
      <c r="K12" s="21">
        <f t="shared" si="4"/>
        <v>475</v>
      </c>
      <c r="L12" s="5"/>
      <c r="M12" s="5"/>
      <c r="N12" s="5"/>
    </row>
    <row r="13" spans="1:11" s="22" customFormat="1" ht="12" customHeight="1">
      <c r="A13" s="2" t="s">
        <v>29</v>
      </c>
      <c r="B13" s="3">
        <v>2006</v>
      </c>
      <c r="C13" s="51">
        <v>10.9</v>
      </c>
      <c r="D13" s="6">
        <f t="shared" si="0"/>
        <v>9</v>
      </c>
      <c r="E13" s="43">
        <v>322</v>
      </c>
      <c r="F13" s="20">
        <f t="shared" si="1"/>
        <v>93</v>
      </c>
      <c r="G13" s="23">
        <v>26.99</v>
      </c>
      <c r="H13" s="20">
        <f t="shared" si="2"/>
        <v>120</v>
      </c>
      <c r="I13" s="63">
        <v>2.176</v>
      </c>
      <c r="J13" s="4">
        <f t="shared" si="3"/>
        <v>281</v>
      </c>
      <c r="K13" s="21">
        <f t="shared" si="4"/>
        <v>503</v>
      </c>
    </row>
    <row r="14" spans="1:10" s="47" customFormat="1" ht="12" customHeight="1">
      <c r="A14" s="44"/>
      <c r="B14" s="45"/>
      <c r="C14" s="24"/>
      <c r="D14" s="6"/>
      <c r="E14" s="46"/>
      <c r="G14" s="48"/>
      <c r="I14" s="64"/>
      <c r="J14" s="49"/>
    </row>
    <row r="15" spans="1:14" s="3" customFormat="1" ht="12" customHeight="1">
      <c r="A15" s="42" t="s">
        <v>15</v>
      </c>
      <c r="C15" s="24"/>
      <c r="D15" s="6"/>
      <c r="E15" s="46"/>
      <c r="G15" s="50"/>
      <c r="H15" s="5"/>
      <c r="I15" s="64"/>
      <c r="J15" s="5"/>
      <c r="K15" s="5"/>
      <c r="L15" s="19">
        <f>SUM(K16:K19)</f>
        <v>2624</v>
      </c>
      <c r="M15" s="5"/>
      <c r="N15" s="5"/>
    </row>
    <row r="16" spans="1:14" s="3" customFormat="1" ht="12" customHeight="1">
      <c r="A16" s="2" t="s">
        <v>35</v>
      </c>
      <c r="B16" s="3">
        <v>2005</v>
      </c>
      <c r="C16" s="51">
        <v>9.1</v>
      </c>
      <c r="D16" s="6">
        <f aca="true" t="shared" si="5" ref="D16:D21">IF(AND(C16&gt;0,C16&lt;11.26),ROUNDDOWN(58.015*(11.26-C16)^1.81,0),0)</f>
        <v>233</v>
      </c>
      <c r="E16" s="43">
        <v>412</v>
      </c>
      <c r="F16" s="20">
        <f aca="true" t="shared" si="6" ref="F16:F21">IF(AND(E16&gt;220),ROUNDDOWN(0.14354*(E16-220)^1.4,0),0)</f>
        <v>225</v>
      </c>
      <c r="G16" s="23">
        <v>42.48</v>
      </c>
      <c r="H16" s="20">
        <f aca="true" t="shared" si="7" ref="H16:H21">IF(AND(G16&gt;10),ROUNDDOWN(5.33*(G16-10)^1.1,0),0)</f>
        <v>245</v>
      </c>
      <c r="I16" s="63">
        <v>2.119</v>
      </c>
      <c r="J16" s="4">
        <f aca="true" t="shared" si="8" ref="J16:J21">IF(AND(I16&gt;1,I16&lt;3.05),ROUNDDOWN(0.19889*(185-(TRUNC(I16)*60+((I16-TRUNC(I16))*100)))^1.88,0),"0")</f>
        <v>348</v>
      </c>
      <c r="K16" s="21">
        <f aca="true" t="shared" si="9" ref="K16:K21">SUM(D16,F16,H16,J16)</f>
        <v>1051</v>
      </c>
      <c r="L16" s="5"/>
      <c r="M16" s="5"/>
      <c r="N16" s="5"/>
    </row>
    <row r="17" spans="1:14" s="3" customFormat="1" ht="12" customHeight="1">
      <c r="A17" s="2" t="s">
        <v>36</v>
      </c>
      <c r="B17" s="3">
        <v>2007</v>
      </c>
      <c r="C17" s="51">
        <v>9.2</v>
      </c>
      <c r="D17" s="6">
        <f t="shared" si="5"/>
        <v>214</v>
      </c>
      <c r="E17" s="43">
        <v>395</v>
      </c>
      <c r="F17" s="20">
        <f t="shared" si="6"/>
        <v>198</v>
      </c>
      <c r="G17" s="23">
        <v>24.13</v>
      </c>
      <c r="H17" s="20">
        <f t="shared" si="7"/>
        <v>98</v>
      </c>
      <c r="I17" s="63">
        <v>2.015</v>
      </c>
      <c r="J17" s="4">
        <f t="shared" si="8"/>
        <v>487</v>
      </c>
      <c r="K17" s="21">
        <f t="shared" si="9"/>
        <v>997</v>
      </c>
      <c r="L17" s="5"/>
      <c r="M17" s="5"/>
      <c r="N17" s="5"/>
    </row>
    <row r="18" spans="1:14" s="3" customFormat="1" ht="12" customHeight="1">
      <c r="A18" s="2" t="s">
        <v>37</v>
      </c>
      <c r="B18" s="3">
        <v>2005</v>
      </c>
      <c r="C18" s="51">
        <v>10.6</v>
      </c>
      <c r="D18" s="6">
        <f t="shared" si="5"/>
        <v>27</v>
      </c>
      <c r="E18" s="43">
        <v>320</v>
      </c>
      <c r="F18" s="20">
        <f t="shared" si="6"/>
        <v>90</v>
      </c>
      <c r="G18" s="23">
        <v>27.48</v>
      </c>
      <c r="H18" s="20">
        <f t="shared" si="7"/>
        <v>124</v>
      </c>
      <c r="I18" s="63">
        <v>2.452</v>
      </c>
      <c r="J18" s="4">
        <f t="shared" si="8"/>
        <v>54</v>
      </c>
      <c r="K18" s="21">
        <f t="shared" si="9"/>
        <v>295</v>
      </c>
      <c r="L18" s="5"/>
      <c r="M18" s="5"/>
      <c r="N18" s="5"/>
    </row>
    <row r="19" spans="1:14" s="3" customFormat="1" ht="12" customHeight="1">
      <c r="A19" s="6" t="s">
        <v>38</v>
      </c>
      <c r="B19" s="9">
        <v>2006</v>
      </c>
      <c r="C19" s="51">
        <v>10.8</v>
      </c>
      <c r="D19" s="6">
        <f t="shared" si="5"/>
        <v>14</v>
      </c>
      <c r="E19" s="43">
        <v>356</v>
      </c>
      <c r="F19" s="20">
        <f t="shared" si="6"/>
        <v>139</v>
      </c>
      <c r="G19" s="23">
        <v>27.9</v>
      </c>
      <c r="H19" s="20">
        <f t="shared" si="7"/>
        <v>127</v>
      </c>
      <c r="I19" s="63">
        <v>3.017</v>
      </c>
      <c r="J19" s="4">
        <f t="shared" si="8"/>
        <v>1</v>
      </c>
      <c r="K19" s="21">
        <f t="shared" si="9"/>
        <v>281</v>
      </c>
      <c r="L19" s="5"/>
      <c r="M19" s="5"/>
      <c r="N19" s="5"/>
    </row>
    <row r="20" spans="1:14" s="3" customFormat="1" ht="12" customHeight="1">
      <c r="A20" s="6"/>
      <c r="B20" s="9"/>
      <c r="C20" s="51">
        <v>0</v>
      </c>
      <c r="D20" s="6">
        <f t="shared" si="5"/>
        <v>0</v>
      </c>
      <c r="E20" s="43">
        <v>0</v>
      </c>
      <c r="F20" s="20">
        <f t="shared" si="6"/>
        <v>0</v>
      </c>
      <c r="G20" s="23">
        <v>0</v>
      </c>
      <c r="H20" s="20">
        <f t="shared" si="7"/>
        <v>0</v>
      </c>
      <c r="I20" s="63">
        <v>0</v>
      </c>
      <c r="J20" s="4" t="str">
        <f t="shared" si="8"/>
        <v>0</v>
      </c>
      <c r="K20" s="21">
        <f t="shared" si="9"/>
        <v>0</v>
      </c>
      <c r="L20" s="5"/>
      <c r="M20" s="5"/>
      <c r="N20" s="5"/>
    </row>
    <row r="21" spans="1:11" s="22" customFormat="1" ht="12" customHeight="1">
      <c r="A21" s="2"/>
      <c r="B21" s="3"/>
      <c r="C21" s="51">
        <v>0</v>
      </c>
      <c r="D21" s="6">
        <f t="shared" si="5"/>
        <v>0</v>
      </c>
      <c r="E21" s="43">
        <v>0</v>
      </c>
      <c r="F21" s="20">
        <f t="shared" si="6"/>
        <v>0</v>
      </c>
      <c r="G21" s="23">
        <v>0</v>
      </c>
      <c r="H21" s="20">
        <f t="shared" si="7"/>
        <v>0</v>
      </c>
      <c r="I21" s="63">
        <v>0</v>
      </c>
      <c r="J21" s="4" t="str">
        <f t="shared" si="8"/>
        <v>0</v>
      </c>
      <c r="K21" s="21">
        <f t="shared" si="9"/>
        <v>0</v>
      </c>
    </row>
    <row r="22" spans="1:10" s="47" customFormat="1" ht="12" customHeight="1">
      <c r="A22" s="44"/>
      <c r="B22" s="45"/>
      <c r="C22" s="24"/>
      <c r="D22" s="6"/>
      <c r="E22" s="46"/>
      <c r="G22" s="48"/>
      <c r="I22" s="64"/>
      <c r="J22" s="49"/>
    </row>
    <row r="23" spans="1:14" s="3" customFormat="1" ht="12" customHeight="1">
      <c r="A23" s="42" t="s">
        <v>16</v>
      </c>
      <c r="C23" s="24"/>
      <c r="D23" s="6"/>
      <c r="E23" s="46"/>
      <c r="G23" s="50"/>
      <c r="H23" s="5"/>
      <c r="I23" s="64"/>
      <c r="J23" s="5"/>
      <c r="K23" s="5"/>
      <c r="L23" s="19">
        <f>SUM(K24:K27)</f>
        <v>2223</v>
      </c>
      <c r="M23" s="5"/>
      <c r="N23" s="5"/>
    </row>
    <row r="24" spans="1:14" s="3" customFormat="1" ht="12" customHeight="1">
      <c r="A24" s="2" t="s">
        <v>39</v>
      </c>
      <c r="B24" s="3">
        <v>2005</v>
      </c>
      <c r="C24" s="51">
        <v>9.4</v>
      </c>
      <c r="D24" s="6">
        <f aca="true" t="shared" si="10" ref="D24:D29">IF(AND(C24&gt;0,C24&lt;11.26),ROUNDDOWN(58.015*(11.26-C24)^1.81,0),0)</f>
        <v>178</v>
      </c>
      <c r="E24" s="43">
        <v>372</v>
      </c>
      <c r="F24" s="20">
        <f aca="true" t="shared" si="11" ref="F24:F29">IF(AND(E24&gt;220),ROUNDDOWN(0.14354*(E24-220)^1.4,0),0)</f>
        <v>162</v>
      </c>
      <c r="G24" s="23">
        <v>28.84</v>
      </c>
      <c r="H24" s="20">
        <f aca="true" t="shared" si="12" ref="H24:H29">IF(AND(G24&gt;10),ROUNDDOWN(5.33*(G24-10)^1.1,0),0)</f>
        <v>134</v>
      </c>
      <c r="I24" s="63">
        <v>2.16</v>
      </c>
      <c r="J24" s="4">
        <f aca="true" t="shared" si="13" ref="J24:J29">IF(AND(I24&gt;1,I24&lt;3.05),ROUNDDOWN(0.19889*(185-(TRUNC(I24)*60+((I24-TRUNC(I24))*100)))^1.88,0),"0")</f>
        <v>299</v>
      </c>
      <c r="K24" s="21">
        <f aca="true" t="shared" si="14" ref="K24:K29">SUM(D24,F24,H24,J24)</f>
        <v>773</v>
      </c>
      <c r="L24" s="5"/>
      <c r="M24" s="5"/>
      <c r="N24" s="5"/>
    </row>
    <row r="25" spans="1:14" s="3" customFormat="1" ht="12" customHeight="1">
      <c r="A25" s="2" t="s">
        <v>40</v>
      </c>
      <c r="B25" s="3">
        <v>2006</v>
      </c>
      <c r="C25" s="51">
        <v>9.9</v>
      </c>
      <c r="D25" s="6">
        <f t="shared" si="10"/>
        <v>101</v>
      </c>
      <c r="E25" s="43">
        <v>363</v>
      </c>
      <c r="F25" s="20">
        <f t="shared" si="11"/>
        <v>149</v>
      </c>
      <c r="G25" s="23">
        <v>24.42</v>
      </c>
      <c r="H25" s="20">
        <f t="shared" si="12"/>
        <v>100</v>
      </c>
      <c r="I25" s="63">
        <v>2.294</v>
      </c>
      <c r="J25" s="4">
        <f t="shared" si="13"/>
        <v>164</v>
      </c>
      <c r="K25" s="21">
        <f t="shared" si="14"/>
        <v>514</v>
      </c>
      <c r="L25" s="5"/>
      <c r="M25" s="5"/>
      <c r="N25" s="5"/>
    </row>
    <row r="26" spans="1:14" s="3" customFormat="1" ht="12" customHeight="1">
      <c r="A26" s="2" t="s">
        <v>42</v>
      </c>
      <c r="B26" s="3">
        <v>2006</v>
      </c>
      <c r="C26" s="51">
        <v>10.2</v>
      </c>
      <c r="D26" s="6">
        <f t="shared" si="10"/>
        <v>64</v>
      </c>
      <c r="E26" s="43">
        <v>342</v>
      </c>
      <c r="F26" s="20">
        <f t="shared" si="11"/>
        <v>119</v>
      </c>
      <c r="G26" s="23">
        <v>22.76</v>
      </c>
      <c r="H26" s="20">
        <f t="shared" si="12"/>
        <v>87</v>
      </c>
      <c r="I26" s="63">
        <v>2.245</v>
      </c>
      <c r="J26" s="4">
        <f t="shared" si="13"/>
        <v>209</v>
      </c>
      <c r="K26" s="21">
        <f t="shared" si="14"/>
        <v>479</v>
      </c>
      <c r="L26" s="5"/>
      <c r="M26" s="5"/>
      <c r="N26" s="5"/>
    </row>
    <row r="27" spans="1:14" s="3" customFormat="1" ht="12" customHeight="1">
      <c r="A27" s="2" t="s">
        <v>41</v>
      </c>
      <c r="B27" s="3">
        <v>2005</v>
      </c>
      <c r="C27" s="51">
        <v>10</v>
      </c>
      <c r="D27" s="6">
        <f t="shared" si="10"/>
        <v>88</v>
      </c>
      <c r="E27" s="43">
        <v>344</v>
      </c>
      <c r="F27" s="20">
        <f t="shared" si="11"/>
        <v>122</v>
      </c>
      <c r="G27" s="23">
        <v>18.46</v>
      </c>
      <c r="H27" s="20">
        <f t="shared" si="12"/>
        <v>55</v>
      </c>
      <c r="I27" s="63">
        <v>2.263</v>
      </c>
      <c r="J27" s="4">
        <f t="shared" si="13"/>
        <v>192</v>
      </c>
      <c r="K27" s="21">
        <f t="shared" si="14"/>
        <v>457</v>
      </c>
      <c r="L27" s="5"/>
      <c r="M27" s="5"/>
      <c r="N27" s="5"/>
    </row>
    <row r="28" spans="1:14" s="3" customFormat="1" ht="12" customHeight="1">
      <c r="A28" s="6" t="s">
        <v>44</v>
      </c>
      <c r="B28" s="9">
        <v>2006</v>
      </c>
      <c r="C28" s="51">
        <v>10.7</v>
      </c>
      <c r="D28" s="6">
        <f t="shared" si="10"/>
        <v>20</v>
      </c>
      <c r="E28" s="43">
        <v>320</v>
      </c>
      <c r="F28" s="20">
        <f t="shared" si="11"/>
        <v>90</v>
      </c>
      <c r="G28" s="23">
        <v>29.36</v>
      </c>
      <c r="H28" s="20">
        <f t="shared" si="12"/>
        <v>138</v>
      </c>
      <c r="I28" s="63">
        <v>2.318</v>
      </c>
      <c r="J28" s="4">
        <f t="shared" si="13"/>
        <v>143</v>
      </c>
      <c r="K28" s="21">
        <f t="shared" si="14"/>
        <v>391</v>
      </c>
      <c r="L28" s="5"/>
      <c r="M28" s="5"/>
      <c r="N28" s="5"/>
    </row>
    <row r="29" spans="1:11" s="22" customFormat="1" ht="12" customHeight="1">
      <c r="A29" s="2" t="s">
        <v>43</v>
      </c>
      <c r="B29" s="3">
        <v>2005</v>
      </c>
      <c r="C29" s="51">
        <v>9.7</v>
      </c>
      <c r="D29" s="6">
        <f t="shared" si="10"/>
        <v>129</v>
      </c>
      <c r="E29" s="43">
        <v>254</v>
      </c>
      <c r="F29" s="20">
        <f t="shared" si="11"/>
        <v>20</v>
      </c>
      <c r="G29" s="23">
        <v>22.98</v>
      </c>
      <c r="H29" s="20">
        <f t="shared" si="12"/>
        <v>89</v>
      </c>
      <c r="I29" s="63">
        <v>2.471</v>
      </c>
      <c r="J29" s="4">
        <f t="shared" si="13"/>
        <v>45</v>
      </c>
      <c r="K29" s="21">
        <f t="shared" si="14"/>
        <v>283</v>
      </c>
    </row>
    <row r="30" spans="1:10" s="47" customFormat="1" ht="12" customHeight="1">
      <c r="A30" s="44"/>
      <c r="B30" s="45"/>
      <c r="C30" s="24"/>
      <c r="D30" s="6"/>
      <c r="E30" s="46"/>
      <c r="G30" s="48"/>
      <c r="I30" s="64"/>
      <c r="J30" s="49"/>
    </row>
    <row r="31" spans="1:14" s="3" customFormat="1" ht="12" customHeight="1">
      <c r="A31" s="42" t="s">
        <v>17</v>
      </c>
      <c r="C31" s="51"/>
      <c r="D31" s="6"/>
      <c r="E31" s="43"/>
      <c r="G31" s="50"/>
      <c r="H31" s="5"/>
      <c r="I31" s="63"/>
      <c r="J31" s="5"/>
      <c r="K31" s="5"/>
      <c r="L31" s="19">
        <f>SUM(K32:K35)</f>
        <v>2275</v>
      </c>
      <c r="M31" s="5"/>
      <c r="N31" s="5"/>
    </row>
    <row r="32" spans="1:14" s="3" customFormat="1" ht="12" customHeight="1">
      <c r="A32" s="2" t="s">
        <v>49</v>
      </c>
      <c r="B32" s="3">
        <v>2006</v>
      </c>
      <c r="C32" s="51">
        <v>9.2</v>
      </c>
      <c r="D32" s="6">
        <f aca="true" t="shared" si="15" ref="D32:D37">IF(AND(C32&gt;0,C32&lt;11.26),ROUNDDOWN(58.015*(11.26-C32)^1.81,0),0)</f>
        <v>214</v>
      </c>
      <c r="E32" s="43">
        <v>352</v>
      </c>
      <c r="F32" s="20">
        <f aca="true" t="shared" si="16" ref="F32:F37">IF(AND(E32&gt;220),ROUNDDOWN(0.14354*(E32-220)^1.4,0),0)</f>
        <v>133</v>
      </c>
      <c r="G32" s="23">
        <v>31.29</v>
      </c>
      <c r="H32" s="20">
        <f aca="true" t="shared" si="17" ref="H32:H37">IF(AND(G32&gt;10),ROUNDDOWN(5.33*(G32-10)^1.1,0),0)</f>
        <v>154</v>
      </c>
      <c r="I32" s="63">
        <v>2.141</v>
      </c>
      <c r="J32" s="4">
        <f aca="true" t="shared" si="18" ref="J32:J37">IF(AND(I32&gt;1,I32&lt;3.05),ROUNDDOWN(0.19889*(185-(TRUNC(I32)*60+((I32-TRUNC(I32))*100)))^1.88,0),"0")</f>
        <v>321</v>
      </c>
      <c r="K32" s="21">
        <f aca="true" t="shared" si="19" ref="K32:K37">SUM(D32,F32,H32,J32)</f>
        <v>822</v>
      </c>
      <c r="L32" s="5"/>
      <c r="M32" s="5"/>
      <c r="N32" s="5"/>
    </row>
    <row r="33" spans="1:14" s="3" customFormat="1" ht="12" customHeight="1">
      <c r="A33" s="2" t="s">
        <v>50</v>
      </c>
      <c r="B33" s="3">
        <v>2006</v>
      </c>
      <c r="C33" s="51">
        <v>9.6</v>
      </c>
      <c r="D33" s="6">
        <f t="shared" si="15"/>
        <v>145</v>
      </c>
      <c r="E33" s="43">
        <v>397</v>
      </c>
      <c r="F33" s="20">
        <f t="shared" si="16"/>
        <v>201</v>
      </c>
      <c r="G33" s="23">
        <v>24.4</v>
      </c>
      <c r="H33" s="20">
        <f t="shared" si="17"/>
        <v>100</v>
      </c>
      <c r="I33" s="63">
        <v>2.099</v>
      </c>
      <c r="J33" s="4">
        <f t="shared" si="18"/>
        <v>373</v>
      </c>
      <c r="K33" s="21">
        <f t="shared" si="19"/>
        <v>819</v>
      </c>
      <c r="L33" s="5"/>
      <c r="M33" s="5"/>
      <c r="N33" s="5"/>
    </row>
    <row r="34" spans="1:14" s="3" customFormat="1" ht="12" customHeight="1">
      <c r="A34" s="2" t="s">
        <v>48</v>
      </c>
      <c r="B34" s="3">
        <v>2006</v>
      </c>
      <c r="C34" s="51">
        <v>10.6</v>
      </c>
      <c r="D34" s="6">
        <f t="shared" si="15"/>
        <v>27</v>
      </c>
      <c r="E34" s="43">
        <v>312</v>
      </c>
      <c r="F34" s="20">
        <f t="shared" si="16"/>
        <v>80</v>
      </c>
      <c r="G34" s="23">
        <v>26.99</v>
      </c>
      <c r="H34" s="20">
        <f t="shared" si="17"/>
        <v>120</v>
      </c>
      <c r="I34" s="63">
        <v>2.279</v>
      </c>
      <c r="J34" s="4">
        <f t="shared" si="18"/>
        <v>177</v>
      </c>
      <c r="K34" s="21">
        <f t="shared" si="19"/>
        <v>404</v>
      </c>
      <c r="L34" s="5"/>
      <c r="M34" s="5"/>
      <c r="N34" s="5"/>
    </row>
    <row r="35" spans="1:14" s="3" customFormat="1" ht="12" customHeight="1">
      <c r="A35" s="2" t="s">
        <v>52</v>
      </c>
      <c r="B35" s="3">
        <v>2006</v>
      </c>
      <c r="C35" s="51">
        <v>10.9</v>
      </c>
      <c r="D35" s="6">
        <f t="shared" si="15"/>
        <v>9</v>
      </c>
      <c r="E35" s="43">
        <v>306</v>
      </c>
      <c r="F35" s="20">
        <f t="shared" si="16"/>
        <v>73</v>
      </c>
      <c r="G35" s="23">
        <v>21.42</v>
      </c>
      <c r="H35" s="20">
        <f t="shared" si="17"/>
        <v>77</v>
      </c>
      <c r="I35" s="63">
        <v>2.422</v>
      </c>
      <c r="J35" s="4">
        <f t="shared" si="18"/>
        <v>71</v>
      </c>
      <c r="K35" s="21">
        <f t="shared" si="19"/>
        <v>230</v>
      </c>
      <c r="L35" s="5"/>
      <c r="M35" s="5"/>
      <c r="N35" s="5"/>
    </row>
    <row r="36" spans="1:14" s="3" customFormat="1" ht="12" customHeight="1">
      <c r="A36" s="2" t="s">
        <v>51</v>
      </c>
      <c r="B36" s="3">
        <v>2007</v>
      </c>
      <c r="C36" s="51">
        <v>11.4</v>
      </c>
      <c r="D36" s="6">
        <f t="shared" si="15"/>
        <v>0</v>
      </c>
      <c r="E36" s="43">
        <v>298</v>
      </c>
      <c r="F36" s="20">
        <f t="shared" si="16"/>
        <v>63</v>
      </c>
      <c r="G36" s="23">
        <v>23.95</v>
      </c>
      <c r="H36" s="20">
        <f t="shared" si="17"/>
        <v>96</v>
      </c>
      <c r="I36" s="63">
        <v>2.435</v>
      </c>
      <c r="J36" s="4">
        <f t="shared" si="18"/>
        <v>63</v>
      </c>
      <c r="K36" s="21">
        <f t="shared" si="19"/>
        <v>222</v>
      </c>
      <c r="L36" s="5"/>
      <c r="M36" s="5"/>
      <c r="N36" s="5"/>
    </row>
    <row r="37" spans="1:11" s="22" customFormat="1" ht="12" customHeight="1">
      <c r="A37" s="6" t="s">
        <v>58</v>
      </c>
      <c r="B37" s="9">
        <v>2006</v>
      </c>
      <c r="C37" s="51">
        <v>12.6</v>
      </c>
      <c r="D37" s="6">
        <f t="shared" si="15"/>
        <v>0</v>
      </c>
      <c r="E37" s="43">
        <v>256</v>
      </c>
      <c r="F37" s="20">
        <f t="shared" si="16"/>
        <v>21</v>
      </c>
      <c r="G37" s="23">
        <v>14.86</v>
      </c>
      <c r="H37" s="20">
        <f t="shared" si="17"/>
        <v>30</v>
      </c>
      <c r="I37" s="63">
        <v>3.081</v>
      </c>
      <c r="J37" s="4" t="str">
        <f t="shared" si="18"/>
        <v>0</v>
      </c>
      <c r="K37" s="21">
        <f t="shared" si="19"/>
        <v>51</v>
      </c>
    </row>
    <row r="38" spans="1:10" s="47" customFormat="1" ht="12" customHeight="1">
      <c r="A38" s="44"/>
      <c r="B38" s="45"/>
      <c r="C38" s="24"/>
      <c r="D38" s="6"/>
      <c r="E38" s="46"/>
      <c r="G38" s="48"/>
      <c r="I38" s="64"/>
      <c r="J38" s="49"/>
    </row>
    <row r="39" spans="1:14" s="3" customFormat="1" ht="12" customHeight="1">
      <c r="A39" s="42" t="s">
        <v>18</v>
      </c>
      <c r="C39" s="24"/>
      <c r="D39" s="6"/>
      <c r="E39" s="46"/>
      <c r="G39" s="50"/>
      <c r="H39" s="5"/>
      <c r="I39" s="64"/>
      <c r="J39" s="5"/>
      <c r="K39" s="5"/>
      <c r="L39" s="19">
        <f>SUM(K40:K43)</f>
        <v>2152</v>
      </c>
      <c r="M39" s="5"/>
      <c r="N39" s="5"/>
    </row>
    <row r="40" spans="1:14" s="3" customFormat="1" ht="12" customHeight="1">
      <c r="A40" s="2" t="s">
        <v>34</v>
      </c>
      <c r="B40" s="3">
        <v>2006</v>
      </c>
      <c r="C40" s="51">
        <v>9.5</v>
      </c>
      <c r="D40" s="6">
        <f aca="true" t="shared" si="20" ref="D40:D45">IF(AND(C40&gt;0,C40&lt;11.26),ROUNDDOWN(58.015*(11.26-C40)^1.81,0),0)</f>
        <v>161</v>
      </c>
      <c r="E40" s="43">
        <v>336</v>
      </c>
      <c r="F40" s="20">
        <f aca="true" t="shared" si="21" ref="F40:F45">IF(AND(E40&gt;220),ROUNDDOWN(0.14354*(E40-220)^1.4,0),0)</f>
        <v>111</v>
      </c>
      <c r="G40" s="23">
        <v>21.79</v>
      </c>
      <c r="H40" s="20">
        <f aca="true" t="shared" si="22" ref="H40:H45">IF(AND(G40&gt;10),ROUNDDOWN(5.33*(G40-10)^1.1,0),0)</f>
        <v>80</v>
      </c>
      <c r="I40" s="63">
        <v>2.183</v>
      </c>
      <c r="J40" s="4">
        <f aca="true" t="shared" si="23" ref="J40:J45">IF(AND(I40&gt;1,I40&lt;3.05),ROUNDDOWN(0.19889*(185-(TRUNC(I40)*60+((I40-TRUNC(I40))*100)))^1.88,0),"0")</f>
        <v>273</v>
      </c>
      <c r="K40" s="21">
        <f aca="true" t="shared" si="24" ref="K40:K45">SUM(D40,F40,H40,J40)</f>
        <v>625</v>
      </c>
      <c r="L40" s="5"/>
      <c r="M40" s="5"/>
      <c r="N40" s="5"/>
    </row>
    <row r="41" spans="1:14" s="3" customFormat="1" ht="12" customHeight="1">
      <c r="A41" s="6" t="s">
        <v>30</v>
      </c>
      <c r="B41" s="9">
        <v>2006</v>
      </c>
      <c r="C41" s="51">
        <v>9.4</v>
      </c>
      <c r="D41" s="6">
        <f t="shared" si="20"/>
        <v>178</v>
      </c>
      <c r="E41" s="43">
        <v>334</v>
      </c>
      <c r="F41" s="20">
        <f t="shared" si="21"/>
        <v>108</v>
      </c>
      <c r="G41" s="23">
        <v>23.04</v>
      </c>
      <c r="H41" s="20">
        <f t="shared" si="22"/>
        <v>89</v>
      </c>
      <c r="I41" s="63">
        <v>2.278</v>
      </c>
      <c r="J41" s="4">
        <f t="shared" si="23"/>
        <v>178</v>
      </c>
      <c r="K41" s="21">
        <f t="shared" si="24"/>
        <v>553</v>
      </c>
      <c r="L41" s="5"/>
      <c r="M41" s="5"/>
      <c r="N41" s="5"/>
    </row>
    <row r="42" spans="1:14" s="3" customFormat="1" ht="12" customHeight="1">
      <c r="A42" s="2" t="s">
        <v>33</v>
      </c>
      <c r="B42" s="3">
        <v>2006</v>
      </c>
      <c r="C42" s="51">
        <v>10.7</v>
      </c>
      <c r="D42" s="6">
        <f t="shared" si="20"/>
        <v>20</v>
      </c>
      <c r="E42" s="43">
        <v>325</v>
      </c>
      <c r="F42" s="20">
        <f t="shared" si="21"/>
        <v>96</v>
      </c>
      <c r="G42" s="23">
        <v>26.44</v>
      </c>
      <c r="H42" s="20">
        <f t="shared" si="22"/>
        <v>115</v>
      </c>
      <c r="I42" s="63">
        <v>2.192</v>
      </c>
      <c r="J42" s="4">
        <f t="shared" si="23"/>
        <v>263</v>
      </c>
      <c r="K42" s="21">
        <f t="shared" si="24"/>
        <v>494</v>
      </c>
      <c r="L42" s="5"/>
      <c r="M42" s="5"/>
      <c r="N42" s="5"/>
    </row>
    <row r="43" spans="1:14" s="3" customFormat="1" ht="12" customHeight="1">
      <c r="A43" s="2" t="s">
        <v>57</v>
      </c>
      <c r="B43" s="3">
        <v>2006</v>
      </c>
      <c r="C43" s="51">
        <v>10.8</v>
      </c>
      <c r="D43" s="6">
        <f t="shared" si="20"/>
        <v>14</v>
      </c>
      <c r="E43" s="43">
        <v>305</v>
      </c>
      <c r="F43" s="20">
        <f t="shared" si="21"/>
        <v>72</v>
      </c>
      <c r="G43" s="23">
        <v>22.91</v>
      </c>
      <c r="H43" s="20">
        <f t="shared" si="22"/>
        <v>88</v>
      </c>
      <c r="I43" s="63">
        <v>2.154</v>
      </c>
      <c r="J43" s="4">
        <f t="shared" si="23"/>
        <v>306</v>
      </c>
      <c r="K43" s="21">
        <f t="shared" si="24"/>
        <v>480</v>
      </c>
      <c r="L43" s="5"/>
      <c r="M43" s="5"/>
      <c r="N43" s="5"/>
    </row>
    <row r="44" spans="1:14" s="3" customFormat="1" ht="12" customHeight="1">
      <c r="A44" s="2" t="s">
        <v>32</v>
      </c>
      <c r="B44" s="3">
        <v>2007</v>
      </c>
      <c r="C44" s="51">
        <v>10.9</v>
      </c>
      <c r="D44" s="6">
        <f t="shared" si="20"/>
        <v>9</v>
      </c>
      <c r="E44" s="43">
        <v>315</v>
      </c>
      <c r="F44" s="20">
        <f t="shared" si="21"/>
        <v>84</v>
      </c>
      <c r="G44" s="23">
        <v>21.36</v>
      </c>
      <c r="H44" s="20">
        <f t="shared" si="22"/>
        <v>77</v>
      </c>
      <c r="I44" s="63">
        <v>2.189</v>
      </c>
      <c r="J44" s="4">
        <f t="shared" si="23"/>
        <v>266</v>
      </c>
      <c r="K44" s="21">
        <f t="shared" si="24"/>
        <v>436</v>
      </c>
      <c r="L44" s="5"/>
      <c r="M44" s="5"/>
      <c r="N44" s="5"/>
    </row>
    <row r="45" spans="1:11" s="22" customFormat="1" ht="12" customHeight="1">
      <c r="A45" s="2" t="s">
        <v>31</v>
      </c>
      <c r="B45" s="3">
        <v>2005</v>
      </c>
      <c r="C45" s="51">
        <v>11.3</v>
      </c>
      <c r="D45" s="6">
        <f t="shared" si="20"/>
        <v>0</v>
      </c>
      <c r="E45" s="43">
        <v>257</v>
      </c>
      <c r="F45" s="20">
        <f t="shared" si="21"/>
        <v>22</v>
      </c>
      <c r="G45" s="23">
        <v>16.19</v>
      </c>
      <c r="H45" s="20">
        <f t="shared" si="22"/>
        <v>39</v>
      </c>
      <c r="I45" s="63">
        <v>2.574</v>
      </c>
      <c r="J45" s="4">
        <f t="shared" si="23"/>
        <v>9</v>
      </c>
      <c r="K45" s="21">
        <f t="shared" si="24"/>
        <v>70</v>
      </c>
    </row>
    <row r="46" spans="1:10" s="47" customFormat="1" ht="12" customHeight="1">
      <c r="A46" s="44"/>
      <c r="B46" s="45"/>
      <c r="C46" s="24"/>
      <c r="D46" s="6"/>
      <c r="E46" s="46"/>
      <c r="G46" s="48"/>
      <c r="I46" s="65"/>
      <c r="J46" s="49"/>
    </row>
    <row r="47" spans="1:14" s="3" customFormat="1" ht="12" customHeight="1">
      <c r="A47" s="42" t="s">
        <v>19</v>
      </c>
      <c r="C47" s="24"/>
      <c r="D47" s="6"/>
      <c r="E47" s="46"/>
      <c r="G47" s="50"/>
      <c r="H47" s="5"/>
      <c r="I47" s="61"/>
      <c r="J47" s="5"/>
      <c r="K47" s="5"/>
      <c r="L47" s="19">
        <f>SUM(K48:K51)</f>
        <v>932</v>
      </c>
      <c r="M47" s="5"/>
      <c r="N47" s="5"/>
    </row>
    <row r="48" spans="1:14" s="3" customFormat="1" ht="12" customHeight="1">
      <c r="A48" s="2" t="s">
        <v>46</v>
      </c>
      <c r="B48" s="3">
        <v>2007</v>
      </c>
      <c r="C48" s="51">
        <v>10.5</v>
      </c>
      <c r="D48" s="6">
        <f aca="true" t="shared" si="25" ref="D48:D53">IF(AND(C48&gt;0,C48&lt;11.26),ROUNDDOWN(58.015*(11.26-C48)^1.81,0),0)</f>
        <v>35</v>
      </c>
      <c r="E48" s="43">
        <v>311</v>
      </c>
      <c r="F48" s="20">
        <f aca="true" t="shared" si="26" ref="F48:F53">IF(AND(E48&gt;220),ROUNDDOWN(0.14354*(E48-220)^1.4,0),0)</f>
        <v>79</v>
      </c>
      <c r="G48" s="23">
        <v>25.8</v>
      </c>
      <c r="H48" s="20">
        <f aca="true" t="shared" si="27" ref="H48:H53">IF(AND(G48&gt;10),ROUNDDOWN(5.33*(G48-10)^1.1,0),0)</f>
        <v>110</v>
      </c>
      <c r="I48" s="63">
        <v>2.361</v>
      </c>
      <c r="J48" s="4">
        <f aca="true" t="shared" si="28" ref="J48:J53">IF(AND(I48&gt;1,I48&lt;3.05),ROUNDDOWN(0.19889*(185-(TRUNC(I48)*60+((I48-TRUNC(I48))*100)))^1.88,0),"0")</f>
        <v>110</v>
      </c>
      <c r="K48" s="21">
        <f aca="true" t="shared" si="29" ref="K48:K53">SUM(D48,F48,H48,J48)</f>
        <v>334</v>
      </c>
      <c r="L48" s="5"/>
      <c r="M48" s="5"/>
      <c r="N48" s="5"/>
    </row>
    <row r="49" spans="1:14" s="3" customFormat="1" ht="12" customHeight="1">
      <c r="A49" s="2" t="s">
        <v>47</v>
      </c>
      <c r="B49" s="3">
        <v>2009</v>
      </c>
      <c r="C49" s="51">
        <v>10.8</v>
      </c>
      <c r="D49" s="6">
        <f t="shared" si="25"/>
        <v>14</v>
      </c>
      <c r="E49" s="43">
        <v>295</v>
      </c>
      <c r="F49" s="20">
        <f t="shared" si="26"/>
        <v>60</v>
      </c>
      <c r="G49" s="23">
        <v>21.56</v>
      </c>
      <c r="H49" s="20">
        <f t="shared" si="27"/>
        <v>78</v>
      </c>
      <c r="I49" s="63">
        <v>2.273</v>
      </c>
      <c r="J49" s="4">
        <f t="shared" si="28"/>
        <v>182</v>
      </c>
      <c r="K49" s="21">
        <f t="shared" si="29"/>
        <v>334</v>
      </c>
      <c r="L49" s="5"/>
      <c r="M49" s="5"/>
      <c r="N49" s="5"/>
    </row>
    <row r="50" spans="1:14" s="3" customFormat="1" ht="12" customHeight="1">
      <c r="A50" s="2" t="s">
        <v>45</v>
      </c>
      <c r="B50" s="3">
        <v>2009</v>
      </c>
      <c r="C50" s="51">
        <v>10.9</v>
      </c>
      <c r="D50" s="6">
        <f t="shared" si="25"/>
        <v>9</v>
      </c>
      <c r="E50" s="43">
        <v>288</v>
      </c>
      <c r="F50" s="20">
        <f t="shared" si="26"/>
        <v>52</v>
      </c>
      <c r="G50" s="23">
        <v>14.93</v>
      </c>
      <c r="H50" s="20">
        <f t="shared" si="27"/>
        <v>30</v>
      </c>
      <c r="I50" s="63">
        <v>2.283</v>
      </c>
      <c r="J50" s="4">
        <f t="shared" si="28"/>
        <v>173</v>
      </c>
      <c r="K50" s="21">
        <f t="shared" si="29"/>
        <v>264</v>
      </c>
      <c r="L50" s="5"/>
      <c r="M50" s="5"/>
      <c r="N50" s="5"/>
    </row>
    <row r="51" spans="1:14" s="3" customFormat="1" ht="12" customHeight="1">
      <c r="A51" s="2"/>
      <c r="C51" s="51">
        <v>0</v>
      </c>
      <c r="D51" s="6">
        <f t="shared" si="25"/>
        <v>0</v>
      </c>
      <c r="E51" s="43">
        <v>0</v>
      </c>
      <c r="F51" s="20">
        <f t="shared" si="26"/>
        <v>0</v>
      </c>
      <c r="G51" s="23">
        <v>0</v>
      </c>
      <c r="H51" s="20">
        <f t="shared" si="27"/>
        <v>0</v>
      </c>
      <c r="I51" s="63">
        <v>0</v>
      </c>
      <c r="J51" s="4" t="str">
        <f t="shared" si="28"/>
        <v>0</v>
      </c>
      <c r="K51" s="21">
        <f t="shared" si="29"/>
        <v>0</v>
      </c>
      <c r="L51" s="5"/>
      <c r="M51" s="5"/>
      <c r="N51" s="5"/>
    </row>
    <row r="52" spans="1:14" s="3" customFormat="1" ht="12" customHeight="1">
      <c r="A52" s="2"/>
      <c r="C52" s="51">
        <v>0</v>
      </c>
      <c r="D52" s="6">
        <f t="shared" si="25"/>
        <v>0</v>
      </c>
      <c r="E52" s="43">
        <v>0</v>
      </c>
      <c r="F52" s="20">
        <f t="shared" si="26"/>
        <v>0</v>
      </c>
      <c r="G52" s="23">
        <v>0</v>
      </c>
      <c r="H52" s="20">
        <f t="shared" si="27"/>
        <v>0</v>
      </c>
      <c r="I52" s="63">
        <v>0</v>
      </c>
      <c r="J52" s="4" t="str">
        <f t="shared" si="28"/>
        <v>0</v>
      </c>
      <c r="K52" s="21">
        <f t="shared" si="29"/>
        <v>0</v>
      </c>
      <c r="L52" s="5"/>
      <c r="M52" s="5"/>
      <c r="N52" s="5"/>
    </row>
    <row r="53" spans="1:11" s="22" customFormat="1" ht="12" customHeight="1">
      <c r="A53" s="6"/>
      <c r="B53" s="9"/>
      <c r="C53" s="51">
        <v>0</v>
      </c>
      <c r="D53" s="6">
        <f t="shared" si="25"/>
        <v>0</v>
      </c>
      <c r="E53" s="43">
        <v>0</v>
      </c>
      <c r="F53" s="20">
        <f t="shared" si="26"/>
        <v>0</v>
      </c>
      <c r="G53" s="23">
        <v>0</v>
      </c>
      <c r="H53" s="20">
        <f t="shared" si="27"/>
        <v>0</v>
      </c>
      <c r="I53" s="63">
        <v>0</v>
      </c>
      <c r="J53" s="4" t="str">
        <f t="shared" si="28"/>
        <v>0</v>
      </c>
      <c r="K53" s="21">
        <f t="shared" si="29"/>
        <v>0</v>
      </c>
    </row>
    <row r="54" spans="1:4" ht="12" customHeight="1">
      <c r="A54" s="44"/>
      <c r="B54" s="45"/>
      <c r="C54" s="51"/>
      <c r="D54" s="6"/>
    </row>
    <row r="55" spans="1:14" s="3" customFormat="1" ht="12" customHeight="1">
      <c r="A55" s="42" t="s">
        <v>20</v>
      </c>
      <c r="C55" s="24"/>
      <c r="D55" s="6"/>
      <c r="G55" s="5"/>
      <c r="H55" s="5"/>
      <c r="I55" s="61"/>
      <c r="J55" s="5"/>
      <c r="K55" s="5"/>
      <c r="L55" s="19">
        <f>SUM(K56:K59)</f>
        <v>881</v>
      </c>
      <c r="M55" s="5"/>
      <c r="N55" s="5"/>
    </row>
    <row r="56" spans="1:14" s="3" customFormat="1" ht="12" customHeight="1">
      <c r="A56" s="2" t="s">
        <v>56</v>
      </c>
      <c r="B56" s="3">
        <v>2007</v>
      </c>
      <c r="C56" s="51">
        <v>10.9</v>
      </c>
      <c r="D56" s="6">
        <f aca="true" t="shared" si="30" ref="D56:D61">IF(AND(C56&gt;0,C56&lt;11.26),ROUNDDOWN(58.015*(11.26-C56)^1.81,0),0)</f>
        <v>9</v>
      </c>
      <c r="E56" s="43">
        <v>284</v>
      </c>
      <c r="F56" s="20">
        <f aca="true" t="shared" si="31" ref="F56:F61">IF(AND(E56&gt;220),ROUNDDOWN(0.14354*(E56-220)^1.4,0),0)</f>
        <v>48</v>
      </c>
      <c r="G56" s="23">
        <v>12.3</v>
      </c>
      <c r="H56" s="20">
        <f aca="true" t="shared" si="32" ref="H56:H61">IF(AND(G56&gt;10),ROUNDDOWN(5.33*(G56-10)^1.1,0),0)</f>
        <v>13</v>
      </c>
      <c r="I56" s="63">
        <v>2.242</v>
      </c>
      <c r="J56" s="4">
        <f aca="true" t="shared" si="33" ref="J56:J61">IF(AND(I56&gt;1,I56&lt;3.05),ROUNDDOWN(0.19889*(185-(TRUNC(I56)*60+((I56-TRUNC(I56))*100)))^1.88,0),"0")</f>
        <v>212</v>
      </c>
      <c r="K56" s="21">
        <f aca="true" t="shared" si="34" ref="K56:K61">SUM(D56,F56,H56,J56)</f>
        <v>282</v>
      </c>
      <c r="L56" s="5"/>
      <c r="M56" s="5"/>
      <c r="N56" s="5"/>
    </row>
    <row r="57" spans="1:14" s="3" customFormat="1" ht="12" customHeight="1">
      <c r="A57" s="2" t="s">
        <v>55</v>
      </c>
      <c r="B57" s="3">
        <v>2007</v>
      </c>
      <c r="C57" s="51">
        <v>10.4</v>
      </c>
      <c r="D57" s="6">
        <f t="shared" si="30"/>
        <v>44</v>
      </c>
      <c r="E57" s="43">
        <v>311</v>
      </c>
      <c r="F57" s="20">
        <f t="shared" si="31"/>
        <v>79</v>
      </c>
      <c r="G57" s="23">
        <v>16.62</v>
      </c>
      <c r="H57" s="20">
        <f t="shared" si="32"/>
        <v>42</v>
      </c>
      <c r="I57" s="63">
        <v>2.389</v>
      </c>
      <c r="J57" s="4">
        <f t="shared" si="33"/>
        <v>91</v>
      </c>
      <c r="K57" s="21">
        <f t="shared" si="34"/>
        <v>256</v>
      </c>
      <c r="L57" s="5"/>
      <c r="M57" s="5"/>
      <c r="N57" s="5"/>
    </row>
    <row r="58" spans="1:14" s="3" customFormat="1" ht="12" customHeight="1">
      <c r="A58" s="2" t="s">
        <v>54</v>
      </c>
      <c r="B58" s="3">
        <v>2009</v>
      </c>
      <c r="C58" s="51">
        <v>11.5</v>
      </c>
      <c r="D58" s="6">
        <f t="shared" si="30"/>
        <v>0</v>
      </c>
      <c r="E58" s="43">
        <v>272</v>
      </c>
      <c r="F58" s="20">
        <f t="shared" si="31"/>
        <v>36</v>
      </c>
      <c r="G58" s="23">
        <v>15.56</v>
      </c>
      <c r="H58" s="20">
        <f t="shared" si="32"/>
        <v>35</v>
      </c>
      <c r="I58" s="63">
        <v>2.305</v>
      </c>
      <c r="J58" s="4">
        <f t="shared" si="33"/>
        <v>154</v>
      </c>
      <c r="K58" s="21">
        <f t="shared" si="34"/>
        <v>225</v>
      </c>
      <c r="L58" s="5"/>
      <c r="M58" s="5"/>
      <c r="N58" s="5"/>
    </row>
    <row r="59" spans="1:14" s="3" customFormat="1" ht="12" customHeight="1">
      <c r="A59" s="2" t="s">
        <v>53</v>
      </c>
      <c r="B59" s="3">
        <v>2007</v>
      </c>
      <c r="C59" s="51">
        <v>11.5</v>
      </c>
      <c r="D59" s="6">
        <f t="shared" si="30"/>
        <v>0</v>
      </c>
      <c r="E59" s="43">
        <v>287</v>
      </c>
      <c r="F59" s="20">
        <f t="shared" si="31"/>
        <v>51</v>
      </c>
      <c r="G59" s="23">
        <v>16.8</v>
      </c>
      <c r="H59" s="20">
        <f t="shared" si="32"/>
        <v>43</v>
      </c>
      <c r="I59" s="63">
        <v>2.52</v>
      </c>
      <c r="J59" s="4">
        <f t="shared" si="33"/>
        <v>24</v>
      </c>
      <c r="K59" s="21">
        <f t="shared" si="34"/>
        <v>118</v>
      </c>
      <c r="L59" s="5"/>
      <c r="M59" s="5"/>
      <c r="N59" s="5"/>
    </row>
    <row r="60" spans="1:14" s="3" customFormat="1" ht="12" customHeight="1">
      <c r="A60" s="6" t="s">
        <v>59</v>
      </c>
      <c r="B60" s="9">
        <v>2006</v>
      </c>
      <c r="C60" s="51">
        <v>12.5</v>
      </c>
      <c r="D60" s="6">
        <f t="shared" si="30"/>
        <v>0</v>
      </c>
      <c r="E60" s="43">
        <v>262</v>
      </c>
      <c r="F60" s="20">
        <f t="shared" si="31"/>
        <v>26</v>
      </c>
      <c r="G60" s="23">
        <v>21.21</v>
      </c>
      <c r="H60" s="20">
        <f t="shared" si="32"/>
        <v>76</v>
      </c>
      <c r="I60" s="63">
        <v>0</v>
      </c>
      <c r="J60" s="4" t="str">
        <f t="shared" si="33"/>
        <v>0</v>
      </c>
      <c r="K60" s="21">
        <f t="shared" si="34"/>
        <v>102</v>
      </c>
      <c r="L60" s="5"/>
      <c r="M60" s="5"/>
      <c r="N60" s="5"/>
    </row>
    <row r="61" spans="1:11" s="22" customFormat="1" ht="12" customHeight="1">
      <c r="A61" s="2"/>
      <c r="B61" s="3"/>
      <c r="C61" s="51">
        <v>0</v>
      </c>
      <c r="D61" s="6">
        <f t="shared" si="30"/>
        <v>0</v>
      </c>
      <c r="E61" s="43">
        <v>0</v>
      </c>
      <c r="F61" s="20">
        <f t="shared" si="31"/>
        <v>0</v>
      </c>
      <c r="G61" s="23">
        <v>0</v>
      </c>
      <c r="H61" s="20">
        <f t="shared" si="32"/>
        <v>0</v>
      </c>
      <c r="I61" s="63">
        <v>0</v>
      </c>
      <c r="J61" s="4" t="str">
        <f t="shared" si="33"/>
        <v>0</v>
      </c>
      <c r="K61" s="21">
        <f t="shared" si="34"/>
        <v>0</v>
      </c>
    </row>
    <row r="62" spans="1:10" s="47" customFormat="1" ht="12" customHeight="1">
      <c r="A62" s="44"/>
      <c r="B62" s="45"/>
      <c r="C62" s="24"/>
      <c r="D62" s="6"/>
      <c r="E62" s="46"/>
      <c r="G62" s="48"/>
      <c r="I62" s="64"/>
      <c r="J62" s="49"/>
    </row>
    <row r="63" spans="1:14" s="3" customFormat="1" ht="12" customHeight="1">
      <c r="A63" s="42" t="s">
        <v>21</v>
      </c>
      <c r="C63" s="24"/>
      <c r="D63" s="6"/>
      <c r="G63" s="5"/>
      <c r="H63" s="5"/>
      <c r="I63" s="61"/>
      <c r="J63" s="5"/>
      <c r="K63" s="5"/>
      <c r="L63" s="19">
        <f>SUM(K64:K67)</f>
        <v>0</v>
      </c>
      <c r="M63" s="5"/>
      <c r="N63" s="5"/>
    </row>
    <row r="64" spans="1:14" s="3" customFormat="1" ht="12" customHeight="1">
      <c r="A64" s="2"/>
      <c r="C64" s="51">
        <v>0</v>
      </c>
      <c r="D64" s="6">
        <f aca="true" t="shared" si="35" ref="D64:D69">IF(AND(C64&gt;0,C64&lt;11.26),ROUNDDOWN(58.015*(11.26-C64)^1.81,0),0)</f>
        <v>0</v>
      </c>
      <c r="E64" s="43">
        <v>0</v>
      </c>
      <c r="F64" s="20">
        <f aca="true" t="shared" si="36" ref="F64:F69">IF(AND(E64&gt;220),ROUNDDOWN(0.14354*(E64-220)^1.4,0),0)</f>
        <v>0</v>
      </c>
      <c r="G64" s="23">
        <v>0</v>
      </c>
      <c r="H64" s="20">
        <f aca="true" t="shared" si="37" ref="H64:H69">IF(AND(G64&gt;10),ROUNDDOWN(5.33*(G64-10)^1.1,0),0)</f>
        <v>0</v>
      </c>
      <c r="I64" s="63">
        <v>0</v>
      </c>
      <c r="J64" s="4" t="str">
        <f aca="true" t="shared" si="38" ref="J64:J69">IF(AND(I64&gt;1,I64&lt;3.05),ROUNDDOWN(0.19889*(185-(TRUNC(I64)*60+((I64-TRUNC(I64))*100)))^1.88,0),"0")</f>
        <v>0</v>
      </c>
      <c r="K64" s="21">
        <f aca="true" t="shared" si="39" ref="K64:K69">SUM(D64,F64,H64,J64)</f>
        <v>0</v>
      </c>
      <c r="L64" s="5"/>
      <c r="M64" s="5"/>
      <c r="N64" s="5"/>
    </row>
    <row r="65" spans="1:14" s="3" customFormat="1" ht="12" customHeight="1">
      <c r="A65" s="2"/>
      <c r="C65" s="51">
        <v>0</v>
      </c>
      <c r="D65" s="6">
        <f t="shared" si="35"/>
        <v>0</v>
      </c>
      <c r="E65" s="43">
        <v>0</v>
      </c>
      <c r="F65" s="20">
        <f t="shared" si="36"/>
        <v>0</v>
      </c>
      <c r="G65" s="23">
        <v>0</v>
      </c>
      <c r="H65" s="20">
        <f t="shared" si="37"/>
        <v>0</v>
      </c>
      <c r="I65" s="63">
        <v>0</v>
      </c>
      <c r="J65" s="4" t="str">
        <f t="shared" si="38"/>
        <v>0</v>
      </c>
      <c r="K65" s="21">
        <f t="shared" si="39"/>
        <v>0</v>
      </c>
      <c r="L65" s="5"/>
      <c r="M65" s="5"/>
      <c r="N65" s="5"/>
    </row>
    <row r="66" spans="1:14" s="3" customFormat="1" ht="12" customHeight="1">
      <c r="A66" s="2"/>
      <c r="C66" s="51">
        <v>0</v>
      </c>
      <c r="D66" s="6">
        <f t="shared" si="35"/>
        <v>0</v>
      </c>
      <c r="E66" s="43">
        <v>0</v>
      </c>
      <c r="F66" s="20">
        <f t="shared" si="36"/>
        <v>0</v>
      </c>
      <c r="G66" s="23">
        <v>0</v>
      </c>
      <c r="H66" s="20">
        <f t="shared" si="37"/>
        <v>0</v>
      </c>
      <c r="I66" s="63">
        <v>0</v>
      </c>
      <c r="J66" s="4" t="str">
        <f t="shared" si="38"/>
        <v>0</v>
      </c>
      <c r="K66" s="21">
        <f t="shared" si="39"/>
        <v>0</v>
      </c>
      <c r="L66" s="5"/>
      <c r="M66" s="5"/>
      <c r="N66" s="5"/>
    </row>
    <row r="67" spans="1:14" s="3" customFormat="1" ht="12" customHeight="1">
      <c r="A67" s="2"/>
      <c r="C67" s="51">
        <v>0</v>
      </c>
      <c r="D67" s="6">
        <f t="shared" si="35"/>
        <v>0</v>
      </c>
      <c r="E67" s="43">
        <v>0</v>
      </c>
      <c r="F67" s="20">
        <f t="shared" si="36"/>
        <v>0</v>
      </c>
      <c r="G67" s="23">
        <v>0</v>
      </c>
      <c r="H67" s="20">
        <f t="shared" si="37"/>
        <v>0</v>
      </c>
      <c r="I67" s="63">
        <v>0</v>
      </c>
      <c r="J67" s="4" t="str">
        <f t="shared" si="38"/>
        <v>0</v>
      </c>
      <c r="K67" s="21">
        <f t="shared" si="39"/>
        <v>0</v>
      </c>
      <c r="L67" s="5"/>
      <c r="M67" s="5"/>
      <c r="N67" s="5"/>
    </row>
    <row r="68" spans="1:14" s="3" customFormat="1" ht="12" customHeight="1">
      <c r="A68" s="2"/>
      <c r="C68" s="51">
        <v>0</v>
      </c>
      <c r="D68" s="6">
        <f t="shared" si="35"/>
        <v>0</v>
      </c>
      <c r="E68" s="43">
        <v>0</v>
      </c>
      <c r="F68" s="20">
        <f t="shared" si="36"/>
        <v>0</v>
      </c>
      <c r="G68" s="23">
        <v>0</v>
      </c>
      <c r="H68" s="20">
        <f t="shared" si="37"/>
        <v>0</v>
      </c>
      <c r="I68" s="63">
        <v>0</v>
      </c>
      <c r="J68" s="4" t="str">
        <f t="shared" si="38"/>
        <v>0</v>
      </c>
      <c r="K68" s="21">
        <f t="shared" si="39"/>
        <v>0</v>
      </c>
      <c r="L68" s="5"/>
      <c r="M68" s="5"/>
      <c r="N68" s="5"/>
    </row>
    <row r="69" spans="1:11" s="22" customFormat="1" ht="12" customHeight="1">
      <c r="A69" s="6"/>
      <c r="B69" s="9"/>
      <c r="C69" s="51">
        <v>0</v>
      </c>
      <c r="D69" s="6">
        <f t="shared" si="35"/>
        <v>0</v>
      </c>
      <c r="E69" s="43">
        <v>0</v>
      </c>
      <c r="F69" s="20">
        <f t="shared" si="36"/>
        <v>0</v>
      </c>
      <c r="G69" s="23">
        <v>0</v>
      </c>
      <c r="H69" s="20">
        <f t="shared" si="37"/>
        <v>0</v>
      </c>
      <c r="I69" s="63">
        <v>0</v>
      </c>
      <c r="J69" s="4" t="str">
        <f t="shared" si="38"/>
        <v>0</v>
      </c>
      <c r="K69" s="21">
        <f t="shared" si="39"/>
        <v>0</v>
      </c>
    </row>
    <row r="70" spans="1:10" s="47" customFormat="1" ht="12" customHeight="1">
      <c r="A70" s="44"/>
      <c r="B70" s="45"/>
      <c r="C70" s="24"/>
      <c r="D70" s="6"/>
      <c r="E70" s="46"/>
      <c r="G70" s="48"/>
      <c r="I70" s="64"/>
      <c r="J70" s="49"/>
    </row>
    <row r="71" spans="1:14" s="3" customFormat="1" ht="12" customHeight="1">
      <c r="A71" s="42" t="s">
        <v>22</v>
      </c>
      <c r="C71" s="24"/>
      <c r="D71" s="6"/>
      <c r="G71" s="5"/>
      <c r="H71" s="5"/>
      <c r="I71" s="61"/>
      <c r="J71" s="5"/>
      <c r="K71" s="5"/>
      <c r="L71" s="19">
        <f>SUM(K72:K75)</f>
        <v>0</v>
      </c>
      <c r="M71" s="5"/>
      <c r="N71" s="5"/>
    </row>
    <row r="72" spans="1:14" s="3" customFormat="1" ht="12" customHeight="1">
      <c r="A72" s="2"/>
      <c r="C72" s="51">
        <v>0</v>
      </c>
      <c r="D72" s="6">
        <f aca="true" t="shared" si="40" ref="D72:D77">IF(AND(C72&gt;0,C72&lt;11.26),ROUNDDOWN(58.015*(11.26-C72)^1.81,0),0)</f>
        <v>0</v>
      </c>
      <c r="E72" s="43">
        <v>0</v>
      </c>
      <c r="F72" s="20">
        <f aca="true" t="shared" si="41" ref="F72:F77">IF(AND(E72&gt;220),ROUNDDOWN(0.14354*(E72-220)^1.4,0),0)</f>
        <v>0</v>
      </c>
      <c r="G72" s="23">
        <v>0</v>
      </c>
      <c r="H72" s="20">
        <f aca="true" t="shared" si="42" ref="H72:H77">IF(AND(G72&gt;10),ROUNDDOWN(5.33*(G72-10)^1.1,0),0)</f>
        <v>0</v>
      </c>
      <c r="I72" s="63">
        <v>0</v>
      </c>
      <c r="J72" s="4" t="str">
        <f aca="true" t="shared" si="43" ref="J72:J77">IF(AND(I72&gt;1,I72&lt;3.05),ROUNDDOWN(0.19889*(185-(TRUNC(I72)*60+((I72-TRUNC(I72))*100)))^1.88,0),"0")</f>
        <v>0</v>
      </c>
      <c r="K72" s="21">
        <f aca="true" t="shared" si="44" ref="K72:K77">SUM(D72,F72,H72,J72)</f>
        <v>0</v>
      </c>
      <c r="L72" s="5"/>
      <c r="M72" s="5"/>
      <c r="N72" s="5"/>
    </row>
    <row r="73" spans="1:14" s="3" customFormat="1" ht="12" customHeight="1">
      <c r="A73" s="2"/>
      <c r="C73" s="51">
        <v>0</v>
      </c>
      <c r="D73" s="6">
        <f t="shared" si="40"/>
        <v>0</v>
      </c>
      <c r="E73" s="43">
        <v>0</v>
      </c>
      <c r="F73" s="20">
        <f t="shared" si="41"/>
        <v>0</v>
      </c>
      <c r="G73" s="23">
        <v>0</v>
      </c>
      <c r="H73" s="20">
        <f t="shared" si="42"/>
        <v>0</v>
      </c>
      <c r="I73" s="63">
        <v>0</v>
      </c>
      <c r="J73" s="4" t="str">
        <f t="shared" si="43"/>
        <v>0</v>
      </c>
      <c r="K73" s="21">
        <f t="shared" si="44"/>
        <v>0</v>
      </c>
      <c r="L73" s="5"/>
      <c r="M73" s="5"/>
      <c r="N73" s="5"/>
    </row>
    <row r="74" spans="1:14" s="3" customFormat="1" ht="12" customHeight="1">
      <c r="A74" s="2"/>
      <c r="C74" s="51">
        <v>0</v>
      </c>
      <c r="D74" s="6">
        <f t="shared" si="40"/>
        <v>0</v>
      </c>
      <c r="E74" s="43">
        <v>0</v>
      </c>
      <c r="F74" s="20">
        <f t="shared" si="41"/>
        <v>0</v>
      </c>
      <c r="G74" s="23">
        <v>0</v>
      </c>
      <c r="H74" s="20">
        <f t="shared" si="42"/>
        <v>0</v>
      </c>
      <c r="I74" s="63">
        <v>0</v>
      </c>
      <c r="J74" s="4" t="str">
        <f t="shared" si="43"/>
        <v>0</v>
      </c>
      <c r="K74" s="21">
        <f t="shared" si="44"/>
        <v>0</v>
      </c>
      <c r="L74" s="5"/>
      <c r="M74" s="5"/>
      <c r="N74" s="5"/>
    </row>
    <row r="75" spans="1:14" s="3" customFormat="1" ht="12" customHeight="1">
      <c r="A75" s="2"/>
      <c r="C75" s="51">
        <v>0</v>
      </c>
      <c r="D75" s="6">
        <f t="shared" si="40"/>
        <v>0</v>
      </c>
      <c r="E75" s="43">
        <v>0</v>
      </c>
      <c r="F75" s="20">
        <f t="shared" si="41"/>
        <v>0</v>
      </c>
      <c r="G75" s="23">
        <v>0</v>
      </c>
      <c r="H75" s="20">
        <f t="shared" si="42"/>
        <v>0</v>
      </c>
      <c r="I75" s="63">
        <v>0</v>
      </c>
      <c r="J75" s="4" t="str">
        <f t="shared" si="43"/>
        <v>0</v>
      </c>
      <c r="K75" s="21">
        <f t="shared" si="44"/>
        <v>0</v>
      </c>
      <c r="L75" s="5"/>
      <c r="M75" s="5"/>
      <c r="N75" s="5"/>
    </row>
    <row r="76" spans="1:14" s="3" customFormat="1" ht="12" customHeight="1">
      <c r="A76" s="2"/>
      <c r="C76" s="51">
        <v>0</v>
      </c>
      <c r="D76" s="6">
        <f t="shared" si="40"/>
        <v>0</v>
      </c>
      <c r="E76" s="43">
        <v>0</v>
      </c>
      <c r="F76" s="20">
        <f t="shared" si="41"/>
        <v>0</v>
      </c>
      <c r="G76" s="23">
        <v>0</v>
      </c>
      <c r="H76" s="20">
        <f t="shared" si="42"/>
        <v>0</v>
      </c>
      <c r="I76" s="63">
        <v>0</v>
      </c>
      <c r="J76" s="4" t="str">
        <f t="shared" si="43"/>
        <v>0</v>
      </c>
      <c r="K76" s="21">
        <f t="shared" si="44"/>
        <v>0</v>
      </c>
      <c r="L76" s="5"/>
      <c r="M76" s="5"/>
      <c r="N76" s="5"/>
    </row>
    <row r="77" spans="1:11" s="22" customFormat="1" ht="12" customHeight="1">
      <c r="A77" s="6"/>
      <c r="B77" s="9"/>
      <c r="C77" s="51">
        <v>0</v>
      </c>
      <c r="D77" s="6">
        <f t="shared" si="40"/>
        <v>0</v>
      </c>
      <c r="E77" s="43">
        <v>0</v>
      </c>
      <c r="F77" s="20">
        <f t="shared" si="41"/>
        <v>0</v>
      </c>
      <c r="G77" s="23">
        <v>0</v>
      </c>
      <c r="H77" s="20">
        <f t="shared" si="42"/>
        <v>0</v>
      </c>
      <c r="I77" s="63">
        <v>0</v>
      </c>
      <c r="J77" s="4" t="str">
        <f t="shared" si="43"/>
        <v>0</v>
      </c>
      <c r="K77" s="21">
        <f t="shared" si="44"/>
        <v>0</v>
      </c>
    </row>
    <row r="78" spans="1:10" s="47" customFormat="1" ht="12" customHeight="1">
      <c r="A78" s="44"/>
      <c r="B78" s="45"/>
      <c r="C78" s="24"/>
      <c r="D78" s="6"/>
      <c r="E78" s="46"/>
      <c r="G78" s="48"/>
      <c r="I78" s="64"/>
      <c r="J78" s="49"/>
    </row>
    <row r="79" spans="1:14" s="3" customFormat="1" ht="12" customHeight="1">
      <c r="A79" s="42" t="s">
        <v>23</v>
      </c>
      <c r="C79" s="24"/>
      <c r="D79" s="6"/>
      <c r="G79" s="5"/>
      <c r="H79" s="5"/>
      <c r="I79" s="61"/>
      <c r="J79" s="5"/>
      <c r="K79" s="5"/>
      <c r="L79" s="19">
        <f>SUM(K80:K83)</f>
        <v>0</v>
      </c>
      <c r="M79" s="5"/>
      <c r="N79" s="5"/>
    </row>
    <row r="80" spans="1:14" s="3" customFormat="1" ht="12" customHeight="1">
      <c r="A80" s="2"/>
      <c r="C80" s="51">
        <v>0</v>
      </c>
      <c r="D80" s="6">
        <f aca="true" t="shared" si="45" ref="D80:D85">IF(AND(C80&gt;0,C80&lt;11.26),ROUNDDOWN(58.015*(11.26-C80)^1.81,0),0)</f>
        <v>0</v>
      </c>
      <c r="E80" s="43">
        <v>0</v>
      </c>
      <c r="F80" s="20">
        <f aca="true" t="shared" si="46" ref="F80:F85">IF(AND(E80&gt;220),ROUNDDOWN(0.14354*(E80-220)^1.4,0),0)</f>
        <v>0</v>
      </c>
      <c r="G80" s="23">
        <v>0</v>
      </c>
      <c r="H80" s="20">
        <f aca="true" t="shared" si="47" ref="H80:H85">IF(AND(G80&gt;10),ROUNDDOWN(5.33*(G80-10)^1.1,0),0)</f>
        <v>0</v>
      </c>
      <c r="I80" s="63">
        <v>0</v>
      </c>
      <c r="J80" s="4" t="str">
        <f aca="true" t="shared" si="48" ref="J80:J85">IF(AND(I80&gt;1,I80&lt;3.05),ROUNDDOWN(0.19889*(185-(TRUNC(I80)*60+((I80-TRUNC(I80))*100)))^1.88,0),"0")</f>
        <v>0</v>
      </c>
      <c r="K80" s="21">
        <f aca="true" t="shared" si="49" ref="K80:K85">SUM(D80,F80,H80,J80)</f>
        <v>0</v>
      </c>
      <c r="L80" s="5"/>
      <c r="M80" s="5"/>
      <c r="N80" s="5"/>
    </row>
    <row r="81" spans="1:14" s="3" customFormat="1" ht="12" customHeight="1">
      <c r="A81" s="2"/>
      <c r="C81" s="51">
        <v>0</v>
      </c>
      <c r="D81" s="6">
        <f t="shared" si="45"/>
        <v>0</v>
      </c>
      <c r="E81" s="43">
        <v>0</v>
      </c>
      <c r="F81" s="20">
        <f t="shared" si="46"/>
        <v>0</v>
      </c>
      <c r="G81" s="23">
        <v>0</v>
      </c>
      <c r="H81" s="20">
        <f t="shared" si="47"/>
        <v>0</v>
      </c>
      <c r="I81" s="63">
        <v>0</v>
      </c>
      <c r="J81" s="4" t="str">
        <f t="shared" si="48"/>
        <v>0</v>
      </c>
      <c r="K81" s="21">
        <f t="shared" si="49"/>
        <v>0</v>
      </c>
      <c r="L81" s="5"/>
      <c r="M81" s="5"/>
      <c r="N81" s="5"/>
    </row>
    <row r="82" spans="1:14" s="3" customFormat="1" ht="12" customHeight="1">
      <c r="A82" s="2"/>
      <c r="C82" s="51">
        <v>0</v>
      </c>
      <c r="D82" s="6">
        <f t="shared" si="45"/>
        <v>0</v>
      </c>
      <c r="E82" s="43">
        <v>0</v>
      </c>
      <c r="F82" s="20">
        <f t="shared" si="46"/>
        <v>0</v>
      </c>
      <c r="G82" s="23">
        <v>0</v>
      </c>
      <c r="H82" s="20">
        <f t="shared" si="47"/>
        <v>0</v>
      </c>
      <c r="I82" s="63">
        <v>0</v>
      </c>
      <c r="J82" s="4" t="str">
        <f t="shared" si="48"/>
        <v>0</v>
      </c>
      <c r="K82" s="21">
        <f t="shared" si="49"/>
        <v>0</v>
      </c>
      <c r="L82" s="5"/>
      <c r="M82" s="5"/>
      <c r="N82" s="5"/>
    </row>
    <row r="83" spans="1:14" s="3" customFormat="1" ht="12" customHeight="1">
      <c r="A83" s="2"/>
      <c r="C83" s="51">
        <v>0</v>
      </c>
      <c r="D83" s="6">
        <f t="shared" si="45"/>
        <v>0</v>
      </c>
      <c r="E83" s="43">
        <v>0</v>
      </c>
      <c r="F83" s="20">
        <f t="shared" si="46"/>
        <v>0</v>
      </c>
      <c r="G83" s="23">
        <v>0</v>
      </c>
      <c r="H83" s="20">
        <f t="shared" si="47"/>
        <v>0</v>
      </c>
      <c r="I83" s="63">
        <v>0</v>
      </c>
      <c r="J83" s="4" t="str">
        <f t="shared" si="48"/>
        <v>0</v>
      </c>
      <c r="K83" s="21">
        <f t="shared" si="49"/>
        <v>0</v>
      </c>
      <c r="L83" s="5"/>
      <c r="M83" s="5"/>
      <c r="N83" s="5"/>
    </row>
    <row r="84" spans="1:14" s="3" customFormat="1" ht="12" customHeight="1">
      <c r="A84" s="2"/>
      <c r="C84" s="51">
        <v>0</v>
      </c>
      <c r="D84" s="6">
        <f t="shared" si="45"/>
        <v>0</v>
      </c>
      <c r="E84" s="43">
        <v>0</v>
      </c>
      <c r="F84" s="20">
        <f t="shared" si="46"/>
        <v>0</v>
      </c>
      <c r="G84" s="23">
        <v>0</v>
      </c>
      <c r="H84" s="20">
        <f t="shared" si="47"/>
        <v>0</v>
      </c>
      <c r="I84" s="63">
        <v>0</v>
      </c>
      <c r="J84" s="4" t="str">
        <f t="shared" si="48"/>
        <v>0</v>
      </c>
      <c r="K84" s="21">
        <f t="shared" si="49"/>
        <v>0</v>
      </c>
      <c r="L84" s="5"/>
      <c r="M84" s="5"/>
      <c r="N84" s="5"/>
    </row>
    <row r="85" spans="1:11" s="22" customFormat="1" ht="12" customHeight="1">
      <c r="A85" s="6"/>
      <c r="B85" s="9"/>
      <c r="C85" s="51">
        <v>0</v>
      </c>
      <c r="D85" s="6">
        <f t="shared" si="45"/>
        <v>0</v>
      </c>
      <c r="E85" s="43">
        <v>0</v>
      </c>
      <c r="F85" s="20">
        <f t="shared" si="46"/>
        <v>0</v>
      </c>
      <c r="G85" s="23">
        <v>0</v>
      </c>
      <c r="H85" s="20">
        <f t="shared" si="47"/>
        <v>0</v>
      </c>
      <c r="I85" s="63">
        <v>0</v>
      </c>
      <c r="J85" s="4" t="str">
        <f t="shared" si="48"/>
        <v>0</v>
      </c>
      <c r="K85" s="21">
        <f t="shared" si="49"/>
        <v>0</v>
      </c>
    </row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 selectLockedCells="1" selectUnlockedCells="1"/>
  <mergeCells count="2">
    <mergeCell ref="A1:G1"/>
    <mergeCell ref="B2:D2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33.375" style="0" customWidth="1"/>
  </cols>
  <sheetData>
    <row r="1" ht="12.75">
      <c r="D1" s="25"/>
    </row>
    <row r="2" spans="1:9" ht="12.75">
      <c r="A2" s="7"/>
      <c r="B2" s="14" t="str">
        <f>výsledky!$A$1</f>
        <v>KRAJSKÁ SOUTĚŽ DRUŽSTEV PŘÍPRAVKY ŽÁKŮ A ŽÁKYŇ    </v>
      </c>
      <c r="C2" s="7"/>
      <c r="D2" s="7"/>
      <c r="E2" s="14" t="str">
        <f>výsledky!$H$1</f>
        <v>3.kolo</v>
      </c>
      <c r="F2" s="7"/>
      <c r="H2" s="7"/>
      <c r="I2" s="26"/>
    </row>
    <row r="3" spans="1:9" ht="12.75">
      <c r="A3" s="7"/>
      <c r="B3" s="27" t="str">
        <f>výsledky!$B$2</f>
        <v>Jaroměř</v>
      </c>
      <c r="C3" s="28">
        <f>výsledky!$E$2</f>
        <v>42544</v>
      </c>
      <c r="D3" s="7"/>
      <c r="E3" s="25"/>
      <c r="F3" s="7"/>
      <c r="H3" s="7"/>
      <c r="I3" s="26"/>
    </row>
    <row r="4" spans="1:9" ht="12.75">
      <c r="A4" s="7"/>
      <c r="B4" s="1"/>
      <c r="C4" s="7"/>
      <c r="D4" s="7"/>
      <c r="E4" s="25"/>
      <c r="F4" s="7"/>
      <c r="H4" s="7"/>
      <c r="I4" s="26"/>
    </row>
    <row r="5" spans="1:9" ht="12.75">
      <c r="A5" s="7"/>
      <c r="B5" s="27" t="str">
        <f>výsledky!$B$4</f>
        <v>PŘÍPRAVKA ŽÁCI</v>
      </c>
      <c r="C5" s="25"/>
      <c r="D5" s="7"/>
      <c r="E5" s="25"/>
      <c r="F5" s="7"/>
      <c r="H5" s="7"/>
      <c r="I5" s="26"/>
    </row>
    <row r="7" spans="1:10" ht="12.75">
      <c r="A7" s="7"/>
      <c r="B7" s="29" t="s">
        <v>24</v>
      </c>
      <c r="C7" s="30"/>
      <c r="D7" s="30"/>
      <c r="E7" s="30"/>
      <c r="F7" s="30"/>
      <c r="G7" s="30"/>
      <c r="H7" s="30"/>
      <c r="I7" s="30"/>
      <c r="J7" s="7"/>
    </row>
    <row r="8" spans="1:10" ht="12">
      <c r="A8" s="30">
        <v>1</v>
      </c>
      <c r="B8" s="31" t="str">
        <f>výsledky!$A$7</f>
        <v>Hradec Králové "A"</v>
      </c>
      <c r="C8" s="32">
        <f>výsledky!$L$7</f>
        <v>3258</v>
      </c>
      <c r="D8" s="33"/>
      <c r="E8" s="34"/>
      <c r="F8" s="35"/>
      <c r="G8" s="36"/>
      <c r="H8" s="37"/>
      <c r="I8" s="33"/>
      <c r="J8" s="7"/>
    </row>
    <row r="9" spans="1:10" ht="12">
      <c r="A9" s="30">
        <v>2</v>
      </c>
      <c r="B9" s="31" t="str">
        <f>výsledky!$A$15</f>
        <v>Ostroměř</v>
      </c>
      <c r="C9" s="32">
        <f>výsledky!$L$15</f>
        <v>2624</v>
      </c>
      <c r="D9" s="33"/>
      <c r="E9" s="34"/>
      <c r="F9" s="35"/>
      <c r="G9" s="36"/>
      <c r="H9" s="37"/>
      <c r="I9" s="33"/>
      <c r="J9" s="7"/>
    </row>
    <row r="10" spans="1:10" ht="12">
      <c r="A10" s="30">
        <v>3</v>
      </c>
      <c r="B10" s="31" t="str">
        <f>výsledky!$A$31</f>
        <v>Jaroměř "A"</v>
      </c>
      <c r="C10" s="32">
        <f>výsledky!$L$31</f>
        <v>2275</v>
      </c>
      <c r="D10" s="33"/>
      <c r="E10" s="34"/>
      <c r="F10" s="35"/>
      <c r="G10" s="36"/>
      <c r="H10" s="37"/>
      <c r="I10" s="33"/>
      <c r="J10" s="7"/>
    </row>
    <row r="11" spans="1:10" ht="12">
      <c r="A11" s="30">
        <v>4</v>
      </c>
      <c r="B11" s="31" t="str">
        <f>výsledky!$A$23</f>
        <v>Týniště nad Orlicí "A"</v>
      </c>
      <c r="C11" s="32">
        <f>výsledky!$L$23</f>
        <v>2223</v>
      </c>
      <c r="D11" s="33"/>
      <c r="E11" s="34"/>
      <c r="F11" s="35"/>
      <c r="G11" s="36"/>
      <c r="H11" s="37"/>
      <c r="I11" s="33"/>
      <c r="J11" s="7"/>
    </row>
    <row r="12" spans="1:10" ht="12">
      <c r="A12" s="30">
        <v>5</v>
      </c>
      <c r="B12" s="31" t="str">
        <f>výsledky!$A$39</f>
        <v>Hradec Králové "B"</v>
      </c>
      <c r="C12" s="32">
        <f>výsledky!$L$39</f>
        <v>2152</v>
      </c>
      <c r="D12" s="33"/>
      <c r="E12" s="34"/>
      <c r="F12" s="35"/>
      <c r="G12" s="36"/>
      <c r="H12" s="37"/>
      <c r="I12" s="7"/>
      <c r="J12" s="7"/>
    </row>
    <row r="13" spans="1:10" ht="12">
      <c r="A13" s="30">
        <v>6</v>
      </c>
      <c r="B13" s="31" t="str">
        <f>výsledky!$A$47</f>
        <v>Týniště nad Orlicí "B"</v>
      </c>
      <c r="C13" s="32">
        <f>výsledky!$L$47</f>
        <v>932</v>
      </c>
      <c r="D13" s="33"/>
      <c r="E13" s="34"/>
      <c r="F13" s="35"/>
      <c r="G13" s="36"/>
      <c r="H13" s="37"/>
      <c r="I13" s="33"/>
      <c r="J13" s="7"/>
    </row>
    <row r="14" spans="1:10" ht="12">
      <c r="A14" s="30">
        <v>7</v>
      </c>
      <c r="B14" s="31" t="str">
        <f>výsledky!$A$55</f>
        <v>Jaroměř"B"</v>
      </c>
      <c r="C14" s="32">
        <f>výsledky!$L$55</f>
        <v>881</v>
      </c>
      <c r="D14" s="33"/>
      <c r="E14" s="34"/>
      <c r="F14" s="35"/>
      <c r="G14" s="36"/>
      <c r="H14" s="37"/>
      <c r="I14" s="7"/>
      <c r="J14" s="7"/>
    </row>
    <row r="15" spans="1:10" ht="12">
      <c r="A15" s="30">
        <v>8</v>
      </c>
      <c r="B15" s="31" t="str">
        <f>výsledky!$A$63</f>
        <v>Hradec Králové "C"</v>
      </c>
      <c r="C15" s="32">
        <f>výsledky!$L$63</f>
        <v>0</v>
      </c>
      <c r="D15" s="33"/>
      <c r="E15" s="34"/>
      <c r="F15" s="35"/>
      <c r="G15" s="36"/>
      <c r="H15" s="37"/>
      <c r="I15" s="33"/>
      <c r="J15" s="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Kopecký</dc:creator>
  <cp:keywords/>
  <dc:description/>
  <cp:lastModifiedBy>kopero</cp:lastModifiedBy>
  <cp:lastPrinted>2016-06-23T16:21:38Z</cp:lastPrinted>
  <dcterms:created xsi:type="dcterms:W3CDTF">2016-06-23T12:37:51Z</dcterms:created>
  <dcterms:modified xsi:type="dcterms:W3CDTF">2016-06-25T20:33:23Z</dcterms:modified>
  <cp:category/>
  <cp:version/>
  <cp:contentType/>
  <cp:contentStatus/>
</cp:coreProperties>
</file>